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225" windowWidth="15120" windowHeight="7890" tabRatio="874"/>
  </bookViews>
  <sheets>
    <sheet name="shyb" sheetId="1" r:id="rId1"/>
    <sheet name="tlak" sheetId="2" r:id="rId2"/>
    <sheet name="trojskok" sheetId="3" r:id="rId3"/>
    <sheet name="vznos" sheetId="5" r:id="rId4"/>
    <sheet name="V. listina chlapci" sheetId="13" r:id="rId5"/>
    <sheet name="Výsledky chlapci" sheetId="16" r:id="rId6"/>
    <sheet name="hod" sheetId="7" r:id="rId7"/>
    <sheet name="šplh" sheetId="8" r:id="rId8"/>
    <sheet name="trojskoky" sheetId="9" r:id="rId9"/>
    <sheet name="l-s" sheetId="10" r:id="rId10"/>
    <sheet name="V.listina dívky" sheetId="12" r:id="rId11"/>
    <sheet name="Výsledky dívky" sheetId="15" r:id="rId12"/>
    <sheet name="družstva" sheetId="17" r:id="rId13"/>
  </sheets>
  <definedNames>
    <definedName name="_xlnm._FilterDatabase" localSheetId="1" hidden="1">tlak!$A$6:$F$25</definedName>
    <definedName name="_xlnm.Print_Area" localSheetId="12">družstva!$A$1:$C$30</definedName>
    <definedName name="_xlnm.Print_Area" localSheetId="6">hod!$A$1:$I$58</definedName>
    <definedName name="_xlnm.Print_Area" localSheetId="9">'l-s'!$A$1:$G$58</definedName>
    <definedName name="_xlnm.Print_Area" localSheetId="0">shyb!$A$1:$G$67</definedName>
    <definedName name="_xlnm.Print_Area" localSheetId="7">šplh!$A$1:$H$58</definedName>
    <definedName name="_xlnm.Print_Area" localSheetId="1">tlak!$A$1:$G$67</definedName>
    <definedName name="_xlnm.Print_Area" localSheetId="2">trojskok!$A$1:$I$67</definedName>
    <definedName name="_xlnm.Print_Area" localSheetId="8">trojskoky!$A$1:$I$58</definedName>
    <definedName name="_xlnm.Print_Area" localSheetId="3">vznos!$A$1:$G$67</definedName>
  </definedNames>
  <calcPr calcId="145621"/>
</workbook>
</file>

<file path=xl/calcChain.xml><?xml version="1.0" encoding="utf-8"?>
<calcChain xmlns="http://schemas.openxmlformats.org/spreadsheetml/2006/main">
  <c r="O53" i="13" l="1"/>
  <c r="N20" i="16" l="1"/>
  <c r="N62" i="16"/>
  <c r="N59" i="16"/>
  <c r="N12" i="16"/>
  <c r="N19" i="16"/>
  <c r="N11" i="16"/>
  <c r="N35" i="16"/>
  <c r="N54" i="16"/>
  <c r="N60" i="16"/>
  <c r="N26" i="16"/>
  <c r="N66" i="16"/>
  <c r="N43" i="16"/>
  <c r="N13" i="16"/>
  <c r="N15" i="16"/>
  <c r="N39" i="16"/>
  <c r="N50" i="16"/>
  <c r="N36" i="16"/>
  <c r="N37" i="16"/>
  <c r="N16" i="16"/>
  <c r="N28" i="16"/>
  <c r="N31" i="16"/>
  <c r="N49" i="16"/>
  <c r="N48" i="16"/>
  <c r="N34" i="16"/>
  <c r="N56" i="16"/>
  <c r="N42" i="16"/>
  <c r="N40" i="16"/>
  <c r="N45" i="16"/>
  <c r="N58" i="16"/>
  <c r="N61" i="16"/>
  <c r="N55" i="16"/>
  <c r="N32" i="16"/>
  <c r="N25" i="16"/>
  <c r="N57" i="16"/>
  <c r="N63" i="16"/>
  <c r="N14" i="16"/>
  <c r="N52" i="16"/>
  <c r="N27" i="16"/>
  <c r="N38" i="16"/>
  <c r="N44" i="16"/>
  <c r="N64" i="16"/>
  <c r="N67" i="16"/>
  <c r="N65" i="16"/>
  <c r="N30" i="16"/>
  <c r="N51" i="16"/>
  <c r="N29" i="16"/>
  <c r="N41" i="16"/>
  <c r="N10" i="16"/>
  <c r="N23" i="16"/>
  <c r="N46" i="16"/>
  <c r="N53" i="16"/>
  <c r="N9" i="16"/>
  <c r="N33" i="16"/>
  <c r="N47" i="16"/>
  <c r="N68" i="16"/>
  <c r="N18" i="16"/>
  <c r="N17" i="16"/>
  <c r="N21" i="16"/>
  <c r="N22" i="16"/>
  <c r="H20" i="16"/>
  <c r="H62" i="16"/>
  <c r="H59" i="16"/>
  <c r="H12" i="16"/>
  <c r="H19" i="16"/>
  <c r="H11" i="16"/>
  <c r="H35" i="16"/>
  <c r="H54" i="16"/>
  <c r="H60" i="16"/>
  <c r="H26" i="16"/>
  <c r="H66" i="16"/>
  <c r="H43" i="16"/>
  <c r="H13" i="16"/>
  <c r="H15" i="16"/>
  <c r="H39" i="16"/>
  <c r="H50" i="16"/>
  <c r="H36" i="16"/>
  <c r="H37" i="16"/>
  <c r="H16" i="16"/>
  <c r="H28" i="16"/>
  <c r="H31" i="16"/>
  <c r="H49" i="16"/>
  <c r="H48" i="16"/>
  <c r="H34" i="16"/>
  <c r="H56" i="16"/>
  <c r="H42" i="16"/>
  <c r="H40" i="16"/>
  <c r="H45" i="16"/>
  <c r="H58" i="16"/>
  <c r="H61" i="16"/>
  <c r="H55" i="16"/>
  <c r="H32" i="16"/>
  <c r="H25" i="16"/>
  <c r="H57" i="16"/>
  <c r="H63" i="16"/>
  <c r="H14" i="16"/>
  <c r="H52" i="16"/>
  <c r="H27" i="16"/>
  <c r="H38" i="16"/>
  <c r="H44" i="16"/>
  <c r="H64" i="16"/>
  <c r="H67" i="16"/>
  <c r="H65" i="16"/>
  <c r="H30" i="16"/>
  <c r="H51" i="16"/>
  <c r="H29" i="16"/>
  <c r="H41" i="16"/>
  <c r="H10" i="16"/>
  <c r="H23" i="16"/>
  <c r="H46" i="16"/>
  <c r="H53" i="16"/>
  <c r="H9" i="16"/>
  <c r="H33" i="16"/>
  <c r="H47" i="16"/>
  <c r="H68" i="16"/>
  <c r="H18" i="16"/>
  <c r="H17" i="16"/>
  <c r="H21" i="16"/>
  <c r="H22" i="16"/>
  <c r="E20" i="16"/>
  <c r="E62" i="16"/>
  <c r="E59" i="16"/>
  <c r="E12" i="16"/>
  <c r="E19" i="16"/>
  <c r="E11" i="16"/>
  <c r="E35" i="16"/>
  <c r="E54" i="16"/>
  <c r="E60" i="16"/>
  <c r="E26" i="16"/>
  <c r="E66" i="16"/>
  <c r="E43" i="16"/>
  <c r="E13" i="16"/>
  <c r="E15" i="16"/>
  <c r="E39" i="16"/>
  <c r="E50" i="16"/>
  <c r="E36" i="16"/>
  <c r="E37" i="16"/>
  <c r="E16" i="16"/>
  <c r="E28" i="16"/>
  <c r="E31" i="16"/>
  <c r="E49" i="16"/>
  <c r="E48" i="16"/>
  <c r="E34" i="16"/>
  <c r="E56" i="16"/>
  <c r="E42" i="16"/>
  <c r="E40" i="16"/>
  <c r="E45" i="16"/>
  <c r="E58" i="16"/>
  <c r="E61" i="16"/>
  <c r="E55" i="16"/>
  <c r="E32" i="16"/>
  <c r="E25" i="16"/>
  <c r="E57" i="16"/>
  <c r="E63" i="16"/>
  <c r="E14" i="16"/>
  <c r="E52" i="16"/>
  <c r="E27" i="16"/>
  <c r="E38" i="16"/>
  <c r="E44" i="16"/>
  <c r="E64" i="16"/>
  <c r="E67" i="16"/>
  <c r="E65" i="16"/>
  <c r="E30" i="16"/>
  <c r="E51" i="16"/>
  <c r="E29" i="16"/>
  <c r="E41" i="16"/>
  <c r="E10" i="16"/>
  <c r="E23" i="16"/>
  <c r="E46" i="16"/>
  <c r="E53" i="16"/>
  <c r="E9" i="16"/>
  <c r="E33" i="16"/>
  <c r="E47" i="16"/>
  <c r="E68" i="16"/>
  <c r="E18" i="16"/>
  <c r="E17" i="16"/>
  <c r="E21" i="16"/>
  <c r="E22" i="16"/>
  <c r="N24" i="16"/>
  <c r="H24" i="16"/>
  <c r="E24" i="16"/>
  <c r="F19" i="15"/>
  <c r="E44" i="15"/>
  <c r="E19" i="15"/>
  <c r="E24" i="15"/>
  <c r="N47" i="15"/>
  <c r="N40" i="15"/>
  <c r="N44" i="15"/>
  <c r="N19" i="15"/>
  <c r="N24" i="15"/>
  <c r="N20" i="15"/>
  <c r="N58" i="15"/>
  <c r="N15" i="15"/>
  <c r="N32" i="15"/>
  <c r="N13" i="15"/>
  <c r="N10" i="15"/>
  <c r="N28" i="15"/>
  <c r="N49" i="15"/>
  <c r="N26" i="15"/>
  <c r="N52" i="15"/>
  <c r="N11" i="15"/>
  <c r="N16" i="15"/>
  <c r="N17" i="15"/>
  <c r="N39" i="15"/>
  <c r="N9" i="15"/>
  <c r="N25" i="15"/>
  <c r="N21" i="15"/>
  <c r="N22" i="15"/>
  <c r="N34" i="15"/>
  <c r="N59" i="15"/>
  <c r="N54" i="15"/>
  <c r="N51" i="15"/>
  <c r="N36" i="15"/>
  <c r="N18" i="15"/>
  <c r="N29" i="15"/>
  <c r="N35" i="15"/>
  <c r="N30" i="15"/>
  <c r="N55" i="15"/>
  <c r="N46" i="15"/>
  <c r="N57" i="15"/>
  <c r="N27" i="15"/>
  <c r="N41" i="15"/>
  <c r="N31" i="15"/>
  <c r="N53" i="15"/>
  <c r="N37" i="15"/>
  <c r="N33" i="15"/>
  <c r="N38" i="15"/>
  <c r="N60" i="15"/>
  <c r="N14" i="15"/>
  <c r="N45" i="15"/>
  <c r="N48" i="15"/>
  <c r="N50" i="15"/>
  <c r="N12" i="15"/>
  <c r="N43" i="15"/>
  <c r="N56" i="15"/>
  <c r="N42" i="15"/>
  <c r="N23" i="15"/>
  <c r="H47" i="15"/>
  <c r="H40" i="15"/>
  <c r="H44" i="15"/>
  <c r="H19" i="15"/>
  <c r="H24" i="15"/>
  <c r="H20" i="15"/>
  <c r="H58" i="15"/>
  <c r="H15" i="15"/>
  <c r="H32" i="15"/>
  <c r="H13" i="15"/>
  <c r="H10" i="15"/>
  <c r="H28" i="15"/>
  <c r="H49" i="15"/>
  <c r="H26" i="15"/>
  <c r="H52" i="15"/>
  <c r="H11" i="15"/>
  <c r="H16" i="15"/>
  <c r="H17" i="15"/>
  <c r="H39" i="15"/>
  <c r="H9" i="15"/>
  <c r="H25" i="15"/>
  <c r="H21" i="15"/>
  <c r="H22" i="15"/>
  <c r="H34" i="15"/>
  <c r="H59" i="15"/>
  <c r="H54" i="15"/>
  <c r="H51" i="15"/>
  <c r="H36" i="15"/>
  <c r="H18" i="15"/>
  <c r="H29" i="15"/>
  <c r="H35" i="15"/>
  <c r="H30" i="15"/>
  <c r="H55" i="15"/>
  <c r="H46" i="15"/>
  <c r="H57" i="15"/>
  <c r="H27" i="15"/>
  <c r="H41" i="15"/>
  <c r="H31" i="15"/>
  <c r="H53" i="15"/>
  <c r="H37" i="15"/>
  <c r="H33" i="15"/>
  <c r="H38" i="15"/>
  <c r="H60" i="15"/>
  <c r="H14" i="15"/>
  <c r="H45" i="15"/>
  <c r="H48" i="15"/>
  <c r="H50" i="15"/>
  <c r="H12" i="15"/>
  <c r="H43" i="15"/>
  <c r="H56" i="15"/>
  <c r="H42" i="15"/>
  <c r="H23" i="15"/>
  <c r="E47" i="15"/>
  <c r="E40" i="15"/>
  <c r="E20" i="15"/>
  <c r="E58" i="15"/>
  <c r="E15" i="15"/>
  <c r="E32" i="15"/>
  <c r="E13" i="15"/>
  <c r="E10" i="15"/>
  <c r="E28" i="15"/>
  <c r="E49" i="15"/>
  <c r="E26" i="15"/>
  <c r="E52" i="15"/>
  <c r="E11" i="15"/>
  <c r="E16" i="15"/>
  <c r="E17" i="15"/>
  <c r="E39" i="15"/>
  <c r="E9" i="15"/>
  <c r="E25" i="15"/>
  <c r="E21" i="15"/>
  <c r="E22" i="15"/>
  <c r="E34" i="15"/>
  <c r="E59" i="15"/>
  <c r="E54" i="15"/>
  <c r="E51" i="15"/>
  <c r="E36" i="15"/>
  <c r="E18" i="15"/>
  <c r="E29" i="15"/>
  <c r="E35" i="15"/>
  <c r="E30" i="15"/>
  <c r="E55" i="15"/>
  <c r="E46" i="15"/>
  <c r="E57" i="15"/>
  <c r="E27" i="15"/>
  <c r="E41" i="15"/>
  <c r="E31" i="15"/>
  <c r="E53" i="15"/>
  <c r="E37" i="15"/>
  <c r="E33" i="15"/>
  <c r="E38" i="15"/>
  <c r="E60" i="15"/>
  <c r="E14" i="15"/>
  <c r="E45" i="15"/>
  <c r="E48" i="15"/>
  <c r="E50" i="15"/>
  <c r="E12" i="15"/>
  <c r="E43" i="15"/>
  <c r="E56" i="15"/>
  <c r="E42" i="15"/>
  <c r="E23" i="15"/>
  <c r="F10" i="12" l="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3" i="12"/>
  <c r="F54" i="12"/>
  <c r="F55" i="12"/>
  <c r="F56" i="12"/>
  <c r="F57" i="12"/>
  <c r="F58" i="12"/>
  <c r="F59" i="12"/>
  <c r="F60" i="12"/>
  <c r="S52" i="12" l="1"/>
  <c r="M32" i="8"/>
  <c r="M44" i="8"/>
  <c r="M55" i="8"/>
  <c r="M19" i="8"/>
  <c r="M14" i="8"/>
  <c r="M51" i="8"/>
  <c r="M27" i="8"/>
  <c r="M12" i="8"/>
  <c r="M18" i="8"/>
  <c r="M23" i="8"/>
  <c r="M21" i="8"/>
  <c r="M47" i="8"/>
  <c r="M53" i="8"/>
  <c r="M8" i="8"/>
  <c r="M54" i="8"/>
  <c r="M36" i="8"/>
  <c r="M16" i="8"/>
  <c r="M7" i="8"/>
  <c r="M35" i="8"/>
  <c r="M11" i="8"/>
  <c r="M34" i="8"/>
  <c r="M25" i="8"/>
  <c r="M26" i="8"/>
  <c r="M9" i="8"/>
  <c r="M57" i="8"/>
  <c r="M37" i="8"/>
  <c r="M38" i="8"/>
  <c r="M31" i="8"/>
  <c r="M50" i="8"/>
  <c r="M22" i="8"/>
  <c r="M29" i="8"/>
  <c r="M15" i="8"/>
  <c r="M42" i="8"/>
  <c r="M39" i="8"/>
  <c r="M56" i="8"/>
  <c r="M43" i="8"/>
  <c r="M48" i="8"/>
  <c r="M10" i="8"/>
  <c r="M41" i="8"/>
  <c r="M17" i="8"/>
  <c r="M46" i="8"/>
  <c r="M20" i="8"/>
  <c r="M58" i="8"/>
  <c r="M24" i="8"/>
  <c r="M28" i="8"/>
  <c r="M45" i="8"/>
  <c r="M49" i="8"/>
  <c r="M13" i="8"/>
  <c r="M52" i="8"/>
  <c r="M40" i="8"/>
  <c r="M33" i="8"/>
  <c r="M30" i="8"/>
  <c r="L47" i="15" l="1"/>
  <c r="L40" i="15"/>
  <c r="L44" i="15"/>
  <c r="L19" i="15"/>
  <c r="L24" i="15"/>
  <c r="L20" i="15"/>
  <c r="L58" i="15"/>
  <c r="L15" i="15"/>
  <c r="L32" i="15"/>
  <c r="L13" i="15"/>
  <c r="L10" i="15"/>
  <c r="L28" i="15"/>
  <c r="L49" i="15"/>
  <c r="L26" i="15"/>
  <c r="L52" i="15"/>
  <c r="L11" i="15"/>
  <c r="L16" i="15"/>
  <c r="L17" i="15"/>
  <c r="L39" i="15"/>
  <c r="L9" i="15"/>
  <c r="L25" i="15"/>
  <c r="L21" i="15"/>
  <c r="L22" i="15"/>
  <c r="L34" i="15"/>
  <c r="L59" i="15"/>
  <c r="L54" i="15"/>
  <c r="L51" i="15"/>
  <c r="L36" i="15"/>
  <c r="L18" i="15"/>
  <c r="L29" i="15"/>
  <c r="L35" i="15"/>
  <c r="L30" i="15"/>
  <c r="L55" i="15"/>
  <c r="L46" i="15"/>
  <c r="L57" i="15"/>
  <c r="L27" i="15"/>
  <c r="L41" i="15"/>
  <c r="L31" i="15"/>
  <c r="L53" i="15"/>
  <c r="L37" i="15"/>
  <c r="L33" i="15"/>
  <c r="L38" i="15"/>
  <c r="L60" i="15"/>
  <c r="L14" i="15"/>
  <c r="L45" i="15"/>
  <c r="L48" i="15"/>
  <c r="L50" i="15"/>
  <c r="L12" i="15"/>
  <c r="L43" i="15"/>
  <c r="L56" i="15"/>
  <c r="L42" i="15"/>
  <c r="I47" i="15"/>
  <c r="I40" i="15"/>
  <c r="I44" i="15"/>
  <c r="I19" i="15"/>
  <c r="I24" i="15"/>
  <c r="I20" i="15"/>
  <c r="I58" i="15"/>
  <c r="I15" i="15"/>
  <c r="I32" i="15"/>
  <c r="I13" i="15"/>
  <c r="I10" i="15"/>
  <c r="I28" i="15"/>
  <c r="I49" i="15"/>
  <c r="I26" i="15"/>
  <c r="I52" i="15"/>
  <c r="I11" i="15"/>
  <c r="I16" i="15"/>
  <c r="I17" i="15"/>
  <c r="I39" i="15"/>
  <c r="I9" i="15"/>
  <c r="I25" i="15"/>
  <c r="I21" i="15"/>
  <c r="I22" i="15"/>
  <c r="I34" i="15"/>
  <c r="I59" i="15"/>
  <c r="I54" i="15"/>
  <c r="I51" i="15"/>
  <c r="I36" i="15"/>
  <c r="I18" i="15"/>
  <c r="I29" i="15"/>
  <c r="I35" i="15"/>
  <c r="I30" i="15"/>
  <c r="I55" i="15"/>
  <c r="I46" i="15"/>
  <c r="I57" i="15"/>
  <c r="I27" i="15"/>
  <c r="I41" i="15"/>
  <c r="I31" i="15"/>
  <c r="I53" i="15"/>
  <c r="I37" i="15"/>
  <c r="I33" i="15"/>
  <c r="I38" i="15"/>
  <c r="I60" i="15"/>
  <c r="I14" i="15"/>
  <c r="I45" i="15"/>
  <c r="I48" i="15"/>
  <c r="I50" i="15"/>
  <c r="I12" i="15"/>
  <c r="I43" i="15"/>
  <c r="I56" i="15"/>
  <c r="I42" i="15"/>
  <c r="F47" i="15"/>
  <c r="F40" i="15"/>
  <c r="F44" i="15"/>
  <c r="F24" i="15"/>
  <c r="F20" i="15"/>
  <c r="F58" i="15"/>
  <c r="F15" i="15"/>
  <c r="F32" i="15"/>
  <c r="F13" i="15"/>
  <c r="F10" i="15"/>
  <c r="F28" i="15"/>
  <c r="F49" i="15"/>
  <c r="F26" i="15"/>
  <c r="F52" i="15"/>
  <c r="F11" i="15"/>
  <c r="F16" i="15"/>
  <c r="F17" i="15"/>
  <c r="F39" i="15"/>
  <c r="F9" i="15"/>
  <c r="F25" i="15"/>
  <c r="F21" i="15"/>
  <c r="F22" i="15"/>
  <c r="F34" i="15"/>
  <c r="F54" i="15"/>
  <c r="F51" i="15"/>
  <c r="F36" i="15"/>
  <c r="F18" i="15"/>
  <c r="F29" i="15"/>
  <c r="F35" i="15"/>
  <c r="F30" i="15"/>
  <c r="F55" i="15"/>
  <c r="F46" i="15"/>
  <c r="F57" i="15"/>
  <c r="F27" i="15"/>
  <c r="F41" i="15"/>
  <c r="F31" i="15"/>
  <c r="F53" i="15"/>
  <c r="F37" i="15"/>
  <c r="F33" i="15"/>
  <c r="F38" i="15"/>
  <c r="F14" i="15"/>
  <c r="F45" i="15"/>
  <c r="F48" i="15"/>
  <c r="F50" i="15"/>
  <c r="F12" i="15"/>
  <c r="F43" i="15"/>
  <c r="F56" i="15"/>
  <c r="F42" i="15"/>
  <c r="F23" i="15"/>
  <c r="I23" i="15"/>
  <c r="L23" i="15"/>
  <c r="I20" i="16"/>
  <c r="I62" i="16"/>
  <c r="I59" i="16"/>
  <c r="I12" i="16"/>
  <c r="I19" i="16"/>
  <c r="I11" i="16"/>
  <c r="I35" i="16"/>
  <c r="I54" i="16"/>
  <c r="I60" i="16"/>
  <c r="I26" i="16"/>
  <c r="I66" i="16"/>
  <c r="I43" i="16"/>
  <c r="I13" i="16"/>
  <c r="I15" i="16"/>
  <c r="I39" i="16"/>
  <c r="I50" i="16"/>
  <c r="I36" i="16"/>
  <c r="I37" i="16"/>
  <c r="I16" i="16"/>
  <c r="I28" i="16"/>
  <c r="I31" i="16"/>
  <c r="I49" i="16"/>
  <c r="I48" i="16"/>
  <c r="I34" i="16"/>
  <c r="I56" i="16"/>
  <c r="I42" i="16"/>
  <c r="I40" i="16"/>
  <c r="I45" i="16"/>
  <c r="I58" i="16"/>
  <c r="I61" i="16"/>
  <c r="I55" i="16"/>
  <c r="I32" i="16"/>
  <c r="I25" i="16"/>
  <c r="I57" i="16"/>
  <c r="I63" i="16"/>
  <c r="I14" i="16"/>
  <c r="I52" i="16"/>
  <c r="I27" i="16"/>
  <c r="I38" i="16"/>
  <c r="I44" i="16"/>
  <c r="I64" i="16"/>
  <c r="I67" i="16"/>
  <c r="I65" i="16"/>
  <c r="I30" i="16"/>
  <c r="I51" i="16"/>
  <c r="I29" i="16"/>
  <c r="I41" i="16"/>
  <c r="I10" i="16"/>
  <c r="I23" i="16"/>
  <c r="I46" i="16"/>
  <c r="I53" i="16"/>
  <c r="I9" i="16"/>
  <c r="I33" i="16"/>
  <c r="I47" i="16"/>
  <c r="I68" i="16"/>
  <c r="I18" i="16"/>
  <c r="I17" i="16"/>
  <c r="I21" i="16"/>
  <c r="I22" i="16"/>
  <c r="I24" i="16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J9" i="12"/>
  <c r="H9" i="12"/>
  <c r="H10" i="13" l="1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9" i="13"/>
  <c r="O47" i="15" l="1"/>
  <c r="O40" i="15"/>
  <c r="O44" i="15"/>
  <c r="O19" i="15"/>
  <c r="O24" i="15"/>
  <c r="O20" i="15"/>
  <c r="O58" i="15"/>
  <c r="O15" i="15"/>
  <c r="O32" i="15"/>
  <c r="O13" i="15"/>
  <c r="O10" i="15"/>
  <c r="O28" i="15"/>
  <c r="O49" i="15"/>
  <c r="O26" i="15"/>
  <c r="O52" i="15"/>
  <c r="O11" i="15"/>
  <c r="O16" i="15"/>
  <c r="O17" i="15"/>
  <c r="O39" i="15"/>
  <c r="O9" i="15"/>
  <c r="O25" i="15"/>
  <c r="O21" i="15"/>
  <c r="O22" i="15"/>
  <c r="O34" i="15"/>
  <c r="O59" i="15"/>
  <c r="O54" i="15"/>
  <c r="O51" i="15"/>
  <c r="O36" i="15"/>
  <c r="O18" i="15"/>
  <c r="O29" i="15"/>
  <c r="O35" i="15"/>
  <c r="O30" i="15"/>
  <c r="O55" i="15"/>
  <c r="O46" i="15"/>
  <c r="O57" i="15"/>
  <c r="O27" i="15"/>
  <c r="O41" i="15"/>
  <c r="O31" i="15"/>
  <c r="O53" i="15"/>
  <c r="O37" i="15"/>
  <c r="O33" i="15"/>
  <c r="O38" i="15"/>
  <c r="O60" i="15"/>
  <c r="O14" i="15"/>
  <c r="O45" i="15"/>
  <c r="O48" i="15"/>
  <c r="O50" i="15"/>
  <c r="O12" i="15"/>
  <c r="O43" i="15"/>
  <c r="O56" i="15"/>
  <c r="O42" i="15"/>
  <c r="O23" i="15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9" i="12"/>
  <c r="O20" i="16"/>
  <c r="O62" i="16"/>
  <c r="O59" i="16"/>
  <c r="O12" i="16"/>
  <c r="O19" i="16"/>
  <c r="O11" i="16"/>
  <c r="O35" i="16"/>
  <c r="O54" i="16"/>
  <c r="O60" i="16"/>
  <c r="O26" i="16"/>
  <c r="O66" i="16"/>
  <c r="O43" i="16"/>
  <c r="O13" i="16"/>
  <c r="O15" i="16"/>
  <c r="O39" i="16"/>
  <c r="O50" i="16"/>
  <c r="O36" i="16"/>
  <c r="O37" i="16"/>
  <c r="O16" i="16"/>
  <c r="O28" i="16"/>
  <c r="O31" i="16"/>
  <c r="O49" i="16"/>
  <c r="O48" i="16"/>
  <c r="O34" i="16"/>
  <c r="O56" i="16"/>
  <c r="O42" i="16"/>
  <c r="O40" i="16"/>
  <c r="O45" i="16"/>
  <c r="O58" i="16"/>
  <c r="O61" i="16"/>
  <c r="O55" i="16"/>
  <c r="O32" i="16"/>
  <c r="O25" i="16"/>
  <c r="O57" i="16"/>
  <c r="O63" i="16"/>
  <c r="O14" i="16"/>
  <c r="O52" i="16"/>
  <c r="O27" i="16"/>
  <c r="O38" i="16"/>
  <c r="O44" i="16"/>
  <c r="O64" i="16"/>
  <c r="O67" i="16"/>
  <c r="O65" i="16"/>
  <c r="O30" i="16"/>
  <c r="O51" i="16"/>
  <c r="O29" i="16"/>
  <c r="O41" i="16"/>
  <c r="O10" i="16"/>
  <c r="O23" i="16"/>
  <c r="O46" i="16"/>
  <c r="O53" i="16"/>
  <c r="O9" i="16"/>
  <c r="O33" i="16"/>
  <c r="O47" i="16"/>
  <c r="O68" i="16"/>
  <c r="O18" i="16"/>
  <c r="O17" i="16"/>
  <c r="O21" i="16"/>
  <c r="O22" i="16"/>
  <c r="L20" i="16"/>
  <c r="L62" i="16"/>
  <c r="L59" i="16"/>
  <c r="L12" i="16"/>
  <c r="L19" i="16"/>
  <c r="L11" i="16"/>
  <c r="L35" i="16"/>
  <c r="L54" i="16"/>
  <c r="L60" i="16"/>
  <c r="L26" i="16"/>
  <c r="L66" i="16"/>
  <c r="L43" i="16"/>
  <c r="L13" i="16"/>
  <c r="L15" i="16"/>
  <c r="L39" i="16"/>
  <c r="L50" i="16"/>
  <c r="L36" i="16"/>
  <c r="L37" i="16"/>
  <c r="L16" i="16"/>
  <c r="L28" i="16"/>
  <c r="L31" i="16"/>
  <c r="L49" i="16"/>
  <c r="L48" i="16"/>
  <c r="L34" i="16"/>
  <c r="L56" i="16"/>
  <c r="L42" i="16"/>
  <c r="L40" i="16"/>
  <c r="L45" i="16"/>
  <c r="L58" i="16"/>
  <c r="L61" i="16"/>
  <c r="L55" i="16"/>
  <c r="L32" i="16"/>
  <c r="L25" i="16"/>
  <c r="L57" i="16"/>
  <c r="L63" i="16"/>
  <c r="L14" i="16"/>
  <c r="L52" i="16"/>
  <c r="L27" i="16"/>
  <c r="L38" i="16"/>
  <c r="L44" i="16"/>
  <c r="L64" i="16"/>
  <c r="L67" i="16"/>
  <c r="L65" i="16"/>
  <c r="L30" i="16"/>
  <c r="L51" i="16"/>
  <c r="L29" i="16"/>
  <c r="L41" i="16"/>
  <c r="L10" i="16"/>
  <c r="L23" i="16"/>
  <c r="Q23" i="16" s="1"/>
  <c r="L46" i="16"/>
  <c r="L53" i="16"/>
  <c r="L9" i="16"/>
  <c r="L33" i="16"/>
  <c r="L47" i="16"/>
  <c r="L68" i="16"/>
  <c r="L18" i="16"/>
  <c r="L17" i="16"/>
  <c r="Q17" i="16" s="1"/>
  <c r="L21" i="16"/>
  <c r="L22" i="16"/>
  <c r="F20" i="16"/>
  <c r="F62" i="16"/>
  <c r="F59" i="16"/>
  <c r="F12" i="16"/>
  <c r="F19" i="16"/>
  <c r="F11" i="16"/>
  <c r="F35" i="16"/>
  <c r="F54" i="16"/>
  <c r="F60" i="16"/>
  <c r="F26" i="16"/>
  <c r="F66" i="16"/>
  <c r="F43" i="16"/>
  <c r="F13" i="16"/>
  <c r="F15" i="16"/>
  <c r="F39" i="16"/>
  <c r="F50" i="16"/>
  <c r="F36" i="16"/>
  <c r="F37" i="16"/>
  <c r="F16" i="16"/>
  <c r="F28" i="16"/>
  <c r="F31" i="16"/>
  <c r="F49" i="16"/>
  <c r="F48" i="16"/>
  <c r="F34" i="16"/>
  <c r="F56" i="16"/>
  <c r="F42" i="16"/>
  <c r="F40" i="16"/>
  <c r="F45" i="16"/>
  <c r="F58" i="16"/>
  <c r="F61" i="16"/>
  <c r="F55" i="16"/>
  <c r="F32" i="16"/>
  <c r="F25" i="16"/>
  <c r="F57" i="16"/>
  <c r="F63" i="16"/>
  <c r="F14" i="16"/>
  <c r="F52" i="16"/>
  <c r="F27" i="16"/>
  <c r="F38" i="16"/>
  <c r="F44" i="16"/>
  <c r="F64" i="16"/>
  <c r="F67" i="16"/>
  <c r="F65" i="16"/>
  <c r="F30" i="16"/>
  <c r="F51" i="16"/>
  <c r="F29" i="16"/>
  <c r="F41" i="16"/>
  <c r="F10" i="16"/>
  <c r="F23" i="16"/>
  <c r="F46" i="16"/>
  <c r="F53" i="16"/>
  <c r="F9" i="16"/>
  <c r="F33" i="16"/>
  <c r="F47" i="16"/>
  <c r="F68" i="16"/>
  <c r="F18" i="16"/>
  <c r="F17" i="16"/>
  <c r="F21" i="16"/>
  <c r="F22" i="16"/>
  <c r="O24" i="16"/>
  <c r="L24" i="16"/>
  <c r="F24" i="16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9" i="13"/>
  <c r="F16" i="5"/>
  <c r="F21" i="5"/>
  <c r="F38" i="5"/>
  <c r="F10" i="5"/>
  <c r="F36" i="5"/>
  <c r="F48" i="5"/>
  <c r="F45" i="5"/>
  <c r="F6" i="5"/>
  <c r="F20" i="5"/>
  <c r="L9" i="3"/>
  <c r="N9" i="3"/>
  <c r="L32" i="3"/>
  <c r="N32" i="3"/>
  <c r="L51" i="3"/>
  <c r="N51" i="3"/>
  <c r="L21" i="3"/>
  <c r="N21" i="3"/>
  <c r="L19" i="3"/>
  <c r="N19" i="3"/>
  <c r="L15" i="3"/>
  <c r="N15" i="3"/>
  <c r="L29" i="3"/>
  <c r="N29" i="3"/>
  <c r="L42" i="3"/>
  <c r="N42" i="3"/>
  <c r="L62" i="3"/>
  <c r="N62" i="3"/>
  <c r="L54" i="3"/>
  <c r="M54" i="3" s="1"/>
  <c r="N54" i="3"/>
  <c r="L55" i="3"/>
  <c r="N55" i="3"/>
  <c r="L61" i="3"/>
  <c r="N61" i="3"/>
  <c r="L12" i="3"/>
  <c r="N12" i="3"/>
  <c r="L41" i="3"/>
  <c r="N41" i="3"/>
  <c r="L36" i="3"/>
  <c r="N36" i="3"/>
  <c r="L58" i="3"/>
  <c r="N58" i="3"/>
  <c r="L20" i="3"/>
  <c r="N20" i="3"/>
  <c r="L18" i="3"/>
  <c r="N18" i="3"/>
  <c r="L24" i="3"/>
  <c r="N24" i="3"/>
  <c r="L63" i="3"/>
  <c r="N63" i="3"/>
  <c r="L56" i="3"/>
  <c r="N56" i="3"/>
  <c r="M56" i="3" s="1"/>
  <c r="L26" i="3"/>
  <c r="N26" i="3"/>
  <c r="L40" i="3"/>
  <c r="N40" i="3"/>
  <c r="M40" i="3" s="1"/>
  <c r="L25" i="3"/>
  <c r="N25" i="3"/>
  <c r="L52" i="3"/>
  <c r="N52" i="3"/>
  <c r="M52" i="3" s="1"/>
  <c r="L53" i="3"/>
  <c r="N53" i="3"/>
  <c r="L28" i="3"/>
  <c r="N28" i="3"/>
  <c r="M28" i="3" s="1"/>
  <c r="L11" i="3"/>
  <c r="N11" i="3"/>
  <c r="L17" i="3"/>
  <c r="N17" i="3"/>
  <c r="M17" i="3" s="1"/>
  <c r="L23" i="3"/>
  <c r="N23" i="3"/>
  <c r="L43" i="3"/>
  <c r="N43" i="3"/>
  <c r="M43" i="3" s="1"/>
  <c r="L59" i="3"/>
  <c r="N59" i="3"/>
  <c r="L7" i="3"/>
  <c r="N7" i="3"/>
  <c r="L50" i="3"/>
  <c r="N50" i="3"/>
  <c r="L22" i="3"/>
  <c r="N22" i="3"/>
  <c r="L6" i="3"/>
  <c r="N6" i="3"/>
  <c r="L48" i="3"/>
  <c r="N48" i="3"/>
  <c r="L47" i="3"/>
  <c r="N47" i="3"/>
  <c r="L31" i="3"/>
  <c r="N31" i="3"/>
  <c r="L35" i="3"/>
  <c r="N35" i="3"/>
  <c r="L37" i="3"/>
  <c r="N37" i="3"/>
  <c r="L64" i="3"/>
  <c r="M64" i="3" s="1"/>
  <c r="N64" i="3"/>
  <c r="L57" i="3"/>
  <c r="N57" i="3"/>
  <c r="L38" i="3"/>
  <c r="N38" i="3"/>
  <c r="L60" i="3"/>
  <c r="N60" i="3"/>
  <c r="L13" i="3"/>
  <c r="N13" i="3"/>
  <c r="L30" i="3"/>
  <c r="N30" i="3"/>
  <c r="L27" i="3"/>
  <c r="N27" i="3"/>
  <c r="L33" i="3"/>
  <c r="N33" i="3"/>
  <c r="L44" i="3"/>
  <c r="N44" i="3"/>
  <c r="L39" i="3"/>
  <c r="N39" i="3"/>
  <c r="L10" i="3"/>
  <c r="N10" i="3"/>
  <c r="L46" i="3"/>
  <c r="N46" i="3"/>
  <c r="L45" i="3"/>
  <c r="N45" i="3"/>
  <c r="L65" i="3"/>
  <c r="N65" i="3"/>
  <c r="M65" i="3" s="1"/>
  <c r="L16" i="3"/>
  <c r="N16" i="3"/>
  <c r="L14" i="3"/>
  <c r="N14" i="3"/>
  <c r="L49" i="3"/>
  <c r="N49" i="3"/>
  <c r="L34" i="3"/>
  <c r="N34" i="3"/>
  <c r="H32" i="3"/>
  <c r="H21" i="3"/>
  <c r="H19" i="3"/>
  <c r="H15" i="3"/>
  <c r="H62" i="3"/>
  <c r="H54" i="3"/>
  <c r="H61" i="3"/>
  <c r="H12" i="3"/>
  <c r="H41" i="3"/>
  <c r="H58" i="3"/>
  <c r="H20" i="3"/>
  <c r="H26" i="3"/>
  <c r="H40" i="3"/>
  <c r="H25" i="3"/>
  <c r="H59" i="3"/>
  <c r="H47" i="3"/>
  <c r="H31" i="3"/>
  <c r="H37" i="3"/>
  <c r="H64" i="3"/>
  <c r="H33" i="3"/>
  <c r="H65" i="3"/>
  <c r="M22" i="3" l="1"/>
  <c r="M27" i="3"/>
  <c r="M11" i="3"/>
  <c r="M39" i="3"/>
  <c r="M12" i="3"/>
  <c r="M36" i="3"/>
  <c r="M61" i="3"/>
  <c r="M14" i="3"/>
  <c r="M34" i="3"/>
  <c r="M49" i="3"/>
  <c r="M19" i="3"/>
  <c r="M29" i="3"/>
  <c r="M21" i="3"/>
  <c r="M24" i="3"/>
  <c r="M58" i="3"/>
  <c r="M6" i="3"/>
  <c r="M48" i="3"/>
  <c r="M31" i="3"/>
  <c r="M46" i="3"/>
  <c r="M10" i="3"/>
  <c r="M30" i="3"/>
  <c r="M38" i="3"/>
  <c r="M60" i="3"/>
  <c r="M59" i="3"/>
  <c r="M51" i="3"/>
  <c r="M53" i="3"/>
  <c r="M62" i="3"/>
  <c r="M55" i="3"/>
  <c r="M57" i="3"/>
  <c r="M37" i="3"/>
  <c r="M63" i="3"/>
  <c r="Q22" i="16"/>
  <c r="Q53" i="16"/>
  <c r="Q21" i="16"/>
  <c r="Q47" i="16"/>
  <c r="Q46" i="16"/>
  <c r="Q33" i="16"/>
  <c r="M45" i="3"/>
  <c r="M47" i="3"/>
  <c r="M26" i="3"/>
  <c r="M15" i="3"/>
  <c r="M44" i="3"/>
  <c r="M50" i="3"/>
  <c r="M18" i="3"/>
  <c r="M16" i="3"/>
  <c r="M33" i="3"/>
  <c r="M13" i="3"/>
  <c r="M35" i="3"/>
  <c r="M7" i="3"/>
  <c r="M23" i="3"/>
  <c r="M25" i="3"/>
  <c r="M20" i="3"/>
  <c r="M41" i="3"/>
  <c r="M42" i="3"/>
  <c r="Q68" i="16"/>
  <c r="M32" i="3"/>
  <c r="M9" i="3"/>
  <c r="Q18" i="16"/>
  <c r="Q9" i="16"/>
  <c r="F49" i="2" l="1"/>
  <c r="F51" i="2"/>
  <c r="F39" i="2"/>
  <c r="F12" i="2"/>
  <c r="F18" i="2"/>
  <c r="F30" i="2"/>
  <c r="F57" i="2"/>
  <c r="F7" i="2"/>
  <c r="F21" i="2"/>
  <c r="Q27" i="15"/>
  <c r="Q41" i="15"/>
  <c r="Q31" i="15"/>
  <c r="Q53" i="15"/>
  <c r="Q37" i="15"/>
  <c r="Q33" i="15"/>
  <c r="Q38" i="15"/>
  <c r="Q60" i="15"/>
  <c r="Q14" i="15"/>
  <c r="Q45" i="15"/>
  <c r="Q48" i="15"/>
  <c r="H41" i="9"/>
  <c r="H27" i="9"/>
  <c r="H55" i="9"/>
  <c r="H38" i="9"/>
  <c r="H9" i="9"/>
  <c r="H15" i="9"/>
  <c r="H28" i="9"/>
  <c r="H56" i="9"/>
  <c r="H54" i="9"/>
  <c r="H29" i="9"/>
  <c r="H57" i="9"/>
  <c r="H33" i="9"/>
  <c r="H39" i="9"/>
  <c r="H58" i="9"/>
  <c r="H46" i="9"/>
  <c r="H52" i="9"/>
  <c r="H52" i="7"/>
  <c r="H50" i="7"/>
  <c r="H11" i="7"/>
  <c r="H16" i="7"/>
  <c r="H14" i="7"/>
  <c r="H34" i="7"/>
  <c r="H10" i="7"/>
  <c r="H41" i="7"/>
  <c r="H12" i="7"/>
  <c r="H22" i="7"/>
  <c r="H32" i="7"/>
  <c r="H25" i="7"/>
  <c r="H26" i="7"/>
  <c r="H55" i="7"/>
  <c r="H42" i="7"/>
  <c r="H36" i="7"/>
  <c r="H33" i="7"/>
  <c r="H54" i="7"/>
  <c r="H13" i="7"/>
  <c r="H56" i="7"/>
  <c r="H48" i="7"/>
  <c r="H15" i="7"/>
  <c r="H58" i="7"/>
  <c r="H18" i="7"/>
  <c r="H49" i="7"/>
  <c r="H53" i="7"/>
  <c r="H27" i="7"/>
  <c r="H21" i="7"/>
  <c r="H39" i="7"/>
  <c r="G30" i="8" l="1"/>
  <c r="G32" i="8"/>
  <c r="G44" i="8"/>
  <c r="G55" i="8"/>
  <c r="G19" i="8"/>
  <c r="G14" i="8"/>
  <c r="L11" i="8" l="1"/>
  <c r="L34" i="8"/>
  <c r="L25" i="8"/>
  <c r="L26" i="8"/>
  <c r="L9" i="8"/>
  <c r="L37" i="8"/>
  <c r="L38" i="8"/>
  <c r="L31" i="8"/>
  <c r="L50" i="8"/>
  <c r="L22" i="8"/>
  <c r="L29" i="8"/>
  <c r="L15" i="8"/>
  <c r="L42" i="8"/>
  <c r="L39" i="8"/>
  <c r="L56" i="8"/>
  <c r="L43" i="8"/>
  <c r="L48" i="8"/>
  <c r="L10" i="8"/>
  <c r="L41" i="8"/>
  <c r="L17" i="8"/>
  <c r="L46" i="8"/>
  <c r="L20" i="8"/>
  <c r="L24" i="8"/>
  <c r="L28" i="8"/>
  <c r="L45" i="8"/>
  <c r="L49" i="8"/>
  <c r="L13" i="8"/>
  <c r="L52" i="8"/>
  <c r="L40" i="8"/>
  <c r="L33" i="8"/>
  <c r="F14" i="10"/>
  <c r="F20" i="10"/>
  <c r="F28" i="10"/>
  <c r="F30" i="10"/>
  <c r="F44" i="10"/>
  <c r="F15" i="10"/>
  <c r="F8" i="10"/>
  <c r="F57" i="10"/>
  <c r="F32" i="10"/>
  <c r="F13" i="10"/>
  <c r="F42" i="10"/>
  <c r="F21" i="10"/>
  <c r="F27" i="10"/>
  <c r="F29" i="10"/>
  <c r="F26" i="10"/>
  <c r="F23" i="10"/>
  <c r="F7" i="10"/>
  <c r="F38" i="10"/>
  <c r="F43" i="10"/>
  <c r="F39" i="10"/>
  <c r="F12" i="10"/>
  <c r="F52" i="10"/>
  <c r="F25" i="10"/>
  <c r="F33" i="10"/>
  <c r="F50" i="10"/>
  <c r="F58" i="10"/>
  <c r="F46" i="10"/>
  <c r="F54" i="10"/>
  <c r="F18" i="10"/>
  <c r="F22" i="10"/>
  <c r="F24" i="10"/>
  <c r="F9" i="10"/>
  <c r="F37" i="10"/>
  <c r="F34" i="10"/>
  <c r="F55" i="10"/>
  <c r="F10" i="10"/>
  <c r="F45" i="10"/>
  <c r="L51" i="9"/>
  <c r="N51" i="9"/>
  <c r="L16" i="9"/>
  <c r="N16" i="9"/>
  <c r="L23" i="9"/>
  <c r="N23" i="9"/>
  <c r="L17" i="9"/>
  <c r="N17" i="9"/>
  <c r="L41" i="9"/>
  <c r="N41" i="9"/>
  <c r="L27" i="9"/>
  <c r="N27" i="9"/>
  <c r="L55" i="9"/>
  <c r="N55" i="9"/>
  <c r="L12" i="9"/>
  <c r="N12" i="9"/>
  <c r="L38" i="9"/>
  <c r="N38" i="9"/>
  <c r="L22" i="9"/>
  <c r="N22" i="9"/>
  <c r="M22" i="9" s="1"/>
  <c r="L9" i="9"/>
  <c r="N9" i="9"/>
  <c r="L14" i="9"/>
  <c r="N14" i="9"/>
  <c r="L47" i="9"/>
  <c r="N47" i="9"/>
  <c r="L49" i="9"/>
  <c r="N49" i="9"/>
  <c r="M49" i="9" s="1"/>
  <c r="L43" i="9"/>
  <c r="N43" i="9"/>
  <c r="L8" i="9"/>
  <c r="N8" i="9"/>
  <c r="L15" i="9"/>
  <c r="N15" i="9"/>
  <c r="L34" i="9"/>
  <c r="N34" i="9"/>
  <c r="L44" i="9"/>
  <c r="N44" i="9"/>
  <c r="L11" i="9"/>
  <c r="N11" i="9"/>
  <c r="L10" i="9"/>
  <c r="N10" i="9"/>
  <c r="L28" i="9"/>
  <c r="N28" i="9"/>
  <c r="L18" i="9"/>
  <c r="N18" i="9"/>
  <c r="L24" i="9"/>
  <c r="N24" i="9"/>
  <c r="L56" i="9"/>
  <c r="N56" i="9"/>
  <c r="L54" i="9"/>
  <c r="N54" i="9"/>
  <c r="L30" i="9"/>
  <c r="N30" i="9"/>
  <c r="L37" i="9"/>
  <c r="N37" i="9"/>
  <c r="L29" i="9"/>
  <c r="N29" i="9"/>
  <c r="L35" i="9"/>
  <c r="N35" i="9"/>
  <c r="L31" i="9"/>
  <c r="N31" i="9"/>
  <c r="L21" i="9"/>
  <c r="N21" i="9"/>
  <c r="L57" i="9"/>
  <c r="N57" i="9"/>
  <c r="L48" i="9"/>
  <c r="N48" i="9"/>
  <c r="L50" i="9"/>
  <c r="N50" i="9"/>
  <c r="L33" i="9"/>
  <c r="N33" i="9"/>
  <c r="L32" i="9"/>
  <c r="N32" i="9"/>
  <c r="L36" i="9"/>
  <c r="N36" i="9"/>
  <c r="L40" i="9"/>
  <c r="N40" i="9"/>
  <c r="L53" i="9"/>
  <c r="N53" i="9"/>
  <c r="L26" i="9"/>
  <c r="N26" i="9"/>
  <c r="L39" i="9"/>
  <c r="N39" i="9"/>
  <c r="L58" i="9"/>
  <c r="N58" i="9"/>
  <c r="L19" i="9"/>
  <c r="N19" i="9"/>
  <c r="L46" i="9"/>
  <c r="N46" i="9"/>
  <c r="L45" i="9"/>
  <c r="N45" i="9"/>
  <c r="L20" i="9"/>
  <c r="N20" i="9"/>
  <c r="L7" i="9"/>
  <c r="N7" i="9"/>
  <c r="L13" i="9"/>
  <c r="N13" i="9"/>
  <c r="L52" i="9"/>
  <c r="N52" i="9"/>
  <c r="L42" i="9"/>
  <c r="N42" i="9"/>
  <c r="G51" i="8"/>
  <c r="G27" i="8"/>
  <c r="G12" i="8"/>
  <c r="G18" i="8"/>
  <c r="G23" i="8"/>
  <c r="G21" i="8"/>
  <c r="G47" i="8"/>
  <c r="G53" i="8"/>
  <c r="G8" i="8"/>
  <c r="G54" i="8"/>
  <c r="G36" i="8"/>
  <c r="G16" i="8"/>
  <c r="G7" i="8"/>
  <c r="G35" i="8"/>
  <c r="G11" i="8"/>
  <c r="G34" i="8"/>
  <c r="G25" i="8"/>
  <c r="G9" i="8"/>
  <c r="G37" i="8"/>
  <c r="G38" i="8"/>
  <c r="G31" i="8"/>
  <c r="G50" i="8"/>
  <c r="G22" i="8"/>
  <c r="G29" i="8"/>
  <c r="G15" i="8"/>
  <c r="G42" i="8"/>
  <c r="G39" i="8"/>
  <c r="G56" i="8"/>
  <c r="G43" i="8"/>
  <c r="G48" i="8"/>
  <c r="G10" i="8"/>
  <c r="G41" i="8"/>
  <c r="G17" i="8"/>
  <c r="G46" i="8"/>
  <c r="G20" i="8"/>
  <c r="G24" i="8"/>
  <c r="G28" i="8"/>
  <c r="G45" i="8"/>
  <c r="G49" i="8"/>
  <c r="G13" i="8"/>
  <c r="G52" i="8"/>
  <c r="G40" i="8"/>
  <c r="G33" i="8"/>
  <c r="L7" i="7"/>
  <c r="N7" i="7"/>
  <c r="L17" i="7"/>
  <c r="N17" i="7"/>
  <c r="L20" i="7"/>
  <c r="N20" i="7"/>
  <c r="M20" i="7" s="1"/>
  <c r="L26" i="7"/>
  <c r="N26" i="7"/>
  <c r="L47" i="7"/>
  <c r="N47" i="7"/>
  <c r="L57" i="7"/>
  <c r="N57" i="7"/>
  <c r="L55" i="7"/>
  <c r="N55" i="7"/>
  <c r="L51" i="7"/>
  <c r="N51" i="7"/>
  <c r="L42" i="7"/>
  <c r="N42" i="7"/>
  <c r="L9" i="7"/>
  <c r="N9" i="7"/>
  <c r="L36" i="7"/>
  <c r="N36" i="7"/>
  <c r="L24" i="7"/>
  <c r="N24" i="7"/>
  <c r="L29" i="7"/>
  <c r="N29" i="7"/>
  <c r="L33" i="7"/>
  <c r="N33" i="7"/>
  <c r="L43" i="7"/>
  <c r="N43" i="7"/>
  <c r="L54" i="7"/>
  <c r="N54" i="7"/>
  <c r="L13" i="7"/>
  <c r="N13" i="7"/>
  <c r="L40" i="7"/>
  <c r="N40" i="7"/>
  <c r="L45" i="7"/>
  <c r="N45" i="7"/>
  <c r="L56" i="7"/>
  <c r="N56" i="7"/>
  <c r="L48" i="7"/>
  <c r="N48" i="7"/>
  <c r="L15" i="7"/>
  <c r="N15" i="7"/>
  <c r="L46" i="7"/>
  <c r="N46" i="7"/>
  <c r="L58" i="7"/>
  <c r="N58" i="7"/>
  <c r="L18" i="7"/>
  <c r="N18" i="7"/>
  <c r="L49" i="7"/>
  <c r="N49" i="7"/>
  <c r="L37" i="7"/>
  <c r="N37" i="7"/>
  <c r="L53" i="7"/>
  <c r="N53" i="7"/>
  <c r="L27" i="7"/>
  <c r="N27" i="7"/>
  <c r="L38" i="7"/>
  <c r="N38" i="7"/>
  <c r="L21" i="7"/>
  <c r="N21" i="7"/>
  <c r="L39" i="7"/>
  <c r="N39" i="7"/>
  <c r="M28" i="9" l="1"/>
  <c r="M34" i="9"/>
  <c r="M35" i="9"/>
  <c r="M16" i="9"/>
  <c r="M47" i="9"/>
  <c r="M52" i="9"/>
  <c r="M13" i="9"/>
  <c r="M46" i="9"/>
  <c r="M19" i="9"/>
  <c r="M29" i="9"/>
  <c r="M26" i="9"/>
  <c r="M57" i="9"/>
  <c r="M56" i="9"/>
  <c r="M42" i="9"/>
  <c r="M37" i="9"/>
  <c r="M32" i="9"/>
  <c r="M50" i="9"/>
  <c r="M12" i="9"/>
  <c r="M45" i="9"/>
  <c r="M36" i="9"/>
  <c r="M48" i="9"/>
  <c r="M15" i="9"/>
  <c r="M43" i="9"/>
  <c r="M38" i="9"/>
  <c r="M56" i="7"/>
  <c r="M54" i="7"/>
  <c r="M24" i="7"/>
  <c r="M9" i="7"/>
  <c r="M57" i="7"/>
  <c r="M15" i="7"/>
  <c r="M45" i="7"/>
  <c r="M58" i="7"/>
  <c r="M48" i="7"/>
  <c r="M46" i="7"/>
  <c r="M17" i="7"/>
  <c r="M26" i="7"/>
  <c r="M7" i="7"/>
  <c r="M42" i="7"/>
  <c r="M36" i="7"/>
  <c r="M39" i="7"/>
  <c r="M27" i="7"/>
  <c r="M21" i="7"/>
  <c r="M38" i="7"/>
  <c r="M18" i="7"/>
  <c r="M37" i="7"/>
  <c r="M49" i="7"/>
  <c r="M53" i="7"/>
  <c r="M29" i="7"/>
  <c r="M33" i="7"/>
  <c r="M43" i="7"/>
  <c r="M13" i="7"/>
  <c r="M40" i="7"/>
  <c r="M51" i="7"/>
  <c r="M47" i="7"/>
  <c r="M55" i="7"/>
  <c r="M51" i="9"/>
  <c r="M41" i="9"/>
  <c r="M53" i="9"/>
  <c r="M24" i="9"/>
  <c r="M17" i="9"/>
  <c r="M33" i="9"/>
  <c r="M30" i="9"/>
  <c r="M8" i="9"/>
  <c r="M55" i="9"/>
  <c r="M20" i="9"/>
  <c r="M31" i="9"/>
  <c r="M11" i="9"/>
  <c r="M9" i="9"/>
  <c r="M58" i="9"/>
  <c r="M7" i="9"/>
  <c r="M39" i="9"/>
  <c r="M40" i="9"/>
  <c r="M21" i="9"/>
  <c r="M54" i="9"/>
  <c r="M18" i="9"/>
  <c r="M44" i="9"/>
  <c r="M14" i="9"/>
  <c r="M27" i="9"/>
  <c r="M23" i="9"/>
  <c r="M10" i="9"/>
  <c r="F65" i="1"/>
  <c r="F17" i="1"/>
  <c r="F11" i="1"/>
  <c r="F20" i="1"/>
  <c r="F26" i="1"/>
  <c r="M61" i="13"/>
  <c r="M62" i="13"/>
  <c r="M63" i="13"/>
  <c r="M64" i="13"/>
  <c r="M65" i="13"/>
  <c r="M66" i="13"/>
  <c r="M67" i="13"/>
  <c r="M68" i="13"/>
  <c r="M60" i="13"/>
  <c r="M59" i="13"/>
  <c r="M58" i="13"/>
  <c r="M57" i="13"/>
  <c r="O65" i="13" l="1"/>
  <c r="P65" i="13"/>
  <c r="P61" i="13"/>
  <c r="O57" i="13"/>
  <c r="P57" i="13"/>
  <c r="O61" i="13"/>
  <c r="Q57" i="16"/>
  <c r="Q13" i="16"/>
  <c r="Q15" i="16"/>
  <c r="Q32" i="16"/>
  <c r="Q58" i="15"/>
  <c r="Q32" i="15"/>
  <c r="Q17" i="15"/>
  <c r="Q10" i="15"/>
  <c r="Q44" i="15"/>
  <c r="Q20" i="15"/>
  <c r="Q47" i="15"/>
  <c r="Q19" i="15"/>
  <c r="Q16" i="15"/>
  <c r="Q28" i="15"/>
  <c r="Q39" i="15"/>
  <c r="Q26" i="15"/>
  <c r="L32" i="8"/>
  <c r="L44" i="8"/>
  <c r="L55" i="8"/>
  <c r="L19" i="8"/>
  <c r="L14" i="8"/>
  <c r="L51" i="8"/>
  <c r="L27" i="8"/>
  <c r="L12" i="8"/>
  <c r="L18" i="8"/>
  <c r="L23" i="8"/>
  <c r="L21" i="8"/>
  <c r="L47" i="8"/>
  <c r="L53" i="8"/>
  <c r="L8" i="8"/>
  <c r="L54" i="8"/>
  <c r="L36" i="8"/>
  <c r="L16" i="8"/>
  <c r="L7" i="8"/>
  <c r="L35" i="8"/>
  <c r="L30" i="8"/>
  <c r="N35" i="7"/>
  <c r="L35" i="7"/>
  <c r="M35" i="7" s="1"/>
  <c r="N19" i="7"/>
  <c r="L19" i="7"/>
  <c r="L52" i="7"/>
  <c r="L50" i="7"/>
  <c r="L11" i="7"/>
  <c r="L16" i="7"/>
  <c r="L14" i="7"/>
  <c r="L30" i="7"/>
  <c r="L23" i="7"/>
  <c r="L34" i="7"/>
  <c r="L44" i="7"/>
  <c r="L10" i="7"/>
  <c r="L8" i="7"/>
  <c r="L28" i="7"/>
  <c r="L41" i="7"/>
  <c r="L12" i="7"/>
  <c r="L22" i="7"/>
  <c r="L32" i="7"/>
  <c r="L25" i="7"/>
  <c r="M19" i="7" l="1"/>
  <c r="M12" i="13"/>
  <c r="M14" i="12"/>
  <c r="M38" i="13"/>
  <c r="M39" i="13"/>
  <c r="M40" i="13"/>
  <c r="F35" i="5"/>
  <c r="F23" i="2"/>
  <c r="F56" i="2"/>
  <c r="F28" i="2"/>
  <c r="F42" i="1"/>
  <c r="F38" i="1"/>
  <c r="F52" i="1"/>
  <c r="F30" i="5"/>
  <c r="F62" i="5"/>
  <c r="F14" i="5"/>
  <c r="M37" i="13"/>
  <c r="P37" i="13" l="1"/>
  <c r="O37" i="13"/>
  <c r="N25" i="9"/>
  <c r="L25" i="9"/>
  <c r="N23" i="7"/>
  <c r="M23" i="7" s="1"/>
  <c r="N25" i="7"/>
  <c r="M25" i="7" s="1"/>
  <c r="N30" i="7"/>
  <c r="N41" i="7"/>
  <c r="N44" i="7"/>
  <c r="M44" i="7" s="1"/>
  <c r="N28" i="7"/>
  <c r="N31" i="7"/>
  <c r="N14" i="7"/>
  <c r="N22" i="7"/>
  <c r="M22" i="7" s="1"/>
  <c r="L31" i="7"/>
  <c r="M25" i="9" l="1"/>
  <c r="M14" i="7"/>
  <c r="M41" i="7"/>
  <c r="M31" i="7"/>
  <c r="M28" i="7"/>
  <c r="M30" i="7"/>
  <c r="N10" i="7" l="1"/>
  <c r="N32" i="7"/>
  <c r="N52" i="7"/>
  <c r="N16" i="7"/>
  <c r="N11" i="7"/>
  <c r="N34" i="7"/>
  <c r="N12" i="7"/>
  <c r="N50" i="7"/>
  <c r="N8" i="7"/>
  <c r="N8" i="3"/>
  <c r="L8" i="3"/>
  <c r="M52" i="7" l="1"/>
  <c r="M12" i="7"/>
  <c r="M50" i="7"/>
  <c r="M34" i="7"/>
  <c r="M16" i="7"/>
  <c r="M11" i="7"/>
  <c r="M32" i="7"/>
  <c r="M10" i="7"/>
  <c r="M8" i="3"/>
  <c r="M8" i="7"/>
  <c r="F50" i="1" l="1"/>
  <c r="F43" i="1"/>
  <c r="F37" i="1"/>
  <c r="Q50" i="16"/>
  <c r="Q36" i="16"/>
  <c r="Q11" i="16"/>
  <c r="M36" i="13"/>
  <c r="M35" i="13"/>
  <c r="M34" i="13"/>
  <c r="M33" i="13"/>
  <c r="P33" i="13" l="1"/>
  <c r="O33" i="13"/>
  <c r="F34" i="5"/>
  <c r="F13" i="5"/>
  <c r="F8" i="5"/>
  <c r="F38" i="2" l="1"/>
  <c r="F47" i="2"/>
  <c r="F44" i="2"/>
  <c r="Q35" i="16" l="1"/>
  <c r="Q58" i="16"/>
  <c r="Q20" i="16"/>
  <c r="Q48" i="16"/>
  <c r="Q66" i="16"/>
  <c r="Q42" i="16"/>
  <c r="Q60" i="16"/>
  <c r="Q55" i="16"/>
  <c r="Q61" i="16"/>
  <c r="Q40" i="16"/>
  <c r="Q14" i="16"/>
  <c r="Q44" i="16"/>
  <c r="Q64" i="16"/>
  <c r="Q40" i="15"/>
  <c r="Q13" i="15"/>
  <c r="Q15" i="15"/>
  <c r="Q49" i="15"/>
  <c r="Q23" i="15"/>
  <c r="Q52" i="15"/>
  <c r="Q11" i="15"/>
  <c r="Q24" i="15"/>
  <c r="Q9" i="15"/>
  <c r="Q25" i="15"/>
  <c r="Q21" i="15"/>
  <c r="Q22" i="15"/>
  <c r="Q34" i="15"/>
  <c r="Q59" i="15"/>
  <c r="Q54" i="15"/>
  <c r="Q51" i="15"/>
  <c r="Q36" i="15"/>
  <c r="Q18" i="15"/>
  <c r="Q29" i="15"/>
  <c r="Q35" i="15"/>
  <c r="Q30" i="15"/>
  <c r="Q55" i="15"/>
  <c r="Q46" i="15"/>
  <c r="Q57" i="15"/>
  <c r="Q50" i="15"/>
  <c r="Q12" i="15"/>
  <c r="Q43" i="15"/>
  <c r="Q56" i="15"/>
  <c r="Q42" i="15"/>
  <c r="R41" i="15" l="1"/>
  <c r="T41" i="15" s="1"/>
  <c r="R33" i="15"/>
  <c r="T33" i="15" s="1"/>
  <c r="R45" i="15"/>
  <c r="T45" i="15" s="1"/>
  <c r="R31" i="15"/>
  <c r="T31" i="15" s="1"/>
  <c r="R38" i="15"/>
  <c r="T38" i="15" s="1"/>
  <c r="R48" i="15"/>
  <c r="T48" i="15" s="1"/>
  <c r="R60" i="15"/>
  <c r="T60" i="15" s="1"/>
  <c r="R27" i="15"/>
  <c r="T27" i="15" s="1"/>
  <c r="R37" i="15"/>
  <c r="T37" i="15" s="1"/>
  <c r="R14" i="15"/>
  <c r="T14" i="15" s="1"/>
  <c r="R53" i="15"/>
  <c r="T53" i="15" s="1"/>
  <c r="R56" i="15"/>
  <c r="T56" i="15" s="1"/>
  <c r="R52" i="15"/>
  <c r="T52" i="15" s="1"/>
  <c r="R57" i="15"/>
  <c r="T57" i="15" s="1"/>
  <c r="R25" i="15"/>
  <c r="T25" i="15" s="1"/>
  <c r="R16" i="15"/>
  <c r="T16" i="15" s="1"/>
  <c r="R24" i="15"/>
  <c r="T24" i="15" s="1"/>
  <c r="R44" i="15"/>
  <c r="T44" i="15" s="1"/>
  <c r="R10" i="15"/>
  <c r="T10" i="15" s="1"/>
  <c r="R39" i="15"/>
  <c r="T39" i="15" s="1"/>
  <c r="R51" i="15"/>
  <c r="T51" i="15" s="1"/>
  <c r="R35" i="15"/>
  <c r="T35" i="15" s="1"/>
  <c r="R47" i="15"/>
  <c r="T47" i="15" s="1"/>
  <c r="Q65" i="16"/>
  <c r="Q54" i="16"/>
  <c r="R43" i="15"/>
  <c r="T43" i="15" s="1"/>
  <c r="R22" i="15"/>
  <c r="T22" i="15" s="1"/>
  <c r="R58" i="15"/>
  <c r="T58" i="15" s="1"/>
  <c r="Q41" i="16"/>
  <c r="Q38" i="16"/>
  <c r="Q39" i="16"/>
  <c r="R29" i="15"/>
  <c r="T29" i="15" s="1"/>
  <c r="R59" i="15"/>
  <c r="T59" i="15" s="1"/>
  <c r="R49" i="15"/>
  <c r="T49" i="15" s="1"/>
  <c r="R32" i="15"/>
  <c r="T32" i="15" s="1"/>
  <c r="Q10" i="16"/>
  <c r="Q29" i="16"/>
  <c r="Q37" i="16"/>
  <c r="R55" i="15"/>
  <c r="T55" i="15" s="1"/>
  <c r="R18" i="15"/>
  <c r="T18" i="15" s="1"/>
  <c r="Q63" i="16"/>
  <c r="Q59" i="16"/>
  <c r="Q30" i="16"/>
  <c r="Q27" i="16"/>
  <c r="Q19" i="16"/>
  <c r="Q45" i="16"/>
  <c r="Q12" i="16"/>
  <c r="R12" i="15"/>
  <c r="T12" i="15" s="1"/>
  <c r="R46" i="15"/>
  <c r="T46" i="15" s="1"/>
  <c r="R36" i="15"/>
  <c r="T36" i="15" s="1"/>
  <c r="R23" i="15"/>
  <c r="T23" i="15" s="1"/>
  <c r="R40" i="15"/>
  <c r="T40" i="15" s="1"/>
  <c r="R19" i="15"/>
  <c r="T19" i="15" s="1"/>
  <c r="R20" i="15"/>
  <c r="T20" i="15" s="1"/>
  <c r="R15" i="15"/>
  <c r="T15" i="15" s="1"/>
  <c r="R13" i="15"/>
  <c r="T13" i="15" s="1"/>
  <c r="R28" i="15"/>
  <c r="T28" i="15" s="1"/>
  <c r="R26" i="15"/>
  <c r="T26" i="15" s="1"/>
  <c r="R11" i="15"/>
  <c r="T11" i="15" s="1"/>
  <c r="R17" i="15"/>
  <c r="T17" i="15" s="1"/>
  <c r="R9" i="15"/>
  <c r="T9" i="15" s="1"/>
  <c r="R21" i="15"/>
  <c r="T21" i="15" s="1"/>
  <c r="R34" i="15"/>
  <c r="T34" i="15" s="1"/>
  <c r="R54" i="15"/>
  <c r="T54" i="15" s="1"/>
  <c r="Q52" i="16"/>
  <c r="Q34" i="16"/>
  <c r="Q56" i="16"/>
  <c r="Q26" i="16"/>
  <c r="Q62" i="16"/>
  <c r="R50" i="15"/>
  <c r="T50" i="15" s="1"/>
  <c r="Q51" i="16"/>
  <c r="Q67" i="16"/>
  <c r="Q49" i="16"/>
  <c r="Q43" i="16"/>
  <c r="Q31" i="16"/>
  <c r="Q24" i="16"/>
  <c r="Q25" i="16"/>
  <c r="R42" i="15"/>
  <c r="T42" i="15" s="1"/>
  <c r="R30" i="15"/>
  <c r="T30" i="15" s="1"/>
  <c r="Q16" i="16"/>
  <c r="Q28" i="16"/>
  <c r="M9" i="13"/>
  <c r="M10" i="13"/>
  <c r="M11" i="13"/>
  <c r="M13" i="13"/>
  <c r="M14" i="13"/>
  <c r="M15" i="13"/>
  <c r="M16" i="13"/>
  <c r="M18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41" i="13"/>
  <c r="M42" i="13"/>
  <c r="M43" i="13"/>
  <c r="M44" i="13"/>
  <c r="M45" i="13"/>
  <c r="M46" i="13"/>
  <c r="M47" i="13"/>
  <c r="M48" i="13"/>
  <c r="M50" i="13"/>
  <c r="M52" i="13"/>
  <c r="M53" i="13"/>
  <c r="M54" i="13"/>
  <c r="M55" i="13"/>
  <c r="M56" i="13"/>
  <c r="M9" i="12"/>
  <c r="M10" i="12"/>
  <c r="M11" i="12"/>
  <c r="M12" i="12"/>
  <c r="M13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R22" i="16" l="1"/>
  <c r="T22" i="16" s="1"/>
  <c r="P13" i="12"/>
  <c r="P57" i="12"/>
  <c r="P53" i="12"/>
  <c r="P49" i="12"/>
  <c r="P45" i="12"/>
  <c r="P41" i="12"/>
  <c r="P37" i="12"/>
  <c r="P33" i="12"/>
  <c r="P29" i="12"/>
  <c r="P25" i="12"/>
  <c r="P21" i="12"/>
  <c r="P17" i="12"/>
  <c r="R59" i="16"/>
  <c r="T59" i="16" s="1"/>
  <c r="R36" i="16"/>
  <c r="T36" i="16" s="1"/>
  <c r="R56" i="16"/>
  <c r="T56" i="16" s="1"/>
  <c r="R25" i="16"/>
  <c r="T25" i="16" s="1"/>
  <c r="R64" i="16"/>
  <c r="T64" i="16" s="1"/>
  <c r="R23" i="16"/>
  <c r="T23" i="16" s="1"/>
  <c r="R17" i="16"/>
  <c r="T17" i="16" s="1"/>
  <c r="R66" i="16"/>
  <c r="T66" i="16" s="1"/>
  <c r="R58" i="16"/>
  <c r="T58" i="16" s="1"/>
  <c r="R51" i="16"/>
  <c r="T51" i="16" s="1"/>
  <c r="R33" i="16"/>
  <c r="T33" i="16" s="1"/>
  <c r="R48" i="16"/>
  <c r="T48" i="16" s="1"/>
  <c r="R38" i="16"/>
  <c r="T38" i="16" s="1"/>
  <c r="R68" i="16"/>
  <c r="T68" i="16" s="1"/>
  <c r="R35" i="16"/>
  <c r="T35" i="16" s="1"/>
  <c r="R16" i="16"/>
  <c r="T16" i="16" s="1"/>
  <c r="R40" i="16"/>
  <c r="T40" i="16" s="1"/>
  <c r="R63" i="16"/>
  <c r="T63" i="16" s="1"/>
  <c r="R65" i="16"/>
  <c r="T65" i="16" s="1"/>
  <c r="R53" i="16"/>
  <c r="T53" i="16" s="1"/>
  <c r="R31" i="16"/>
  <c r="T31" i="16" s="1"/>
  <c r="R52" i="16"/>
  <c r="T52" i="16" s="1"/>
  <c r="R39" i="16"/>
  <c r="T39" i="16" s="1"/>
  <c r="R55" i="16"/>
  <c r="T55" i="16" s="1"/>
  <c r="R41" i="16"/>
  <c r="T41" i="16" s="1"/>
  <c r="R12" i="16"/>
  <c r="T12" i="16" s="1"/>
  <c r="R13" i="16"/>
  <c r="T13" i="16" s="1"/>
  <c r="R24" i="16"/>
  <c r="T24" i="16" s="1"/>
  <c r="R14" i="16"/>
  <c r="T14" i="16" s="1"/>
  <c r="R28" i="16"/>
  <c r="T28" i="16" s="1"/>
  <c r="R46" i="16"/>
  <c r="T46" i="16" s="1"/>
  <c r="R57" i="16"/>
  <c r="T57" i="16" s="1"/>
  <c r="R37" i="16"/>
  <c r="T37" i="16" s="1"/>
  <c r="R62" i="16"/>
  <c r="T62" i="16" s="1"/>
  <c r="R54" i="16"/>
  <c r="T54" i="16" s="1"/>
  <c r="R49" i="16"/>
  <c r="T49" i="16" s="1"/>
  <c r="R60" i="16"/>
  <c r="T60" i="16" s="1"/>
  <c r="R10" i="16"/>
  <c r="T10" i="16" s="1"/>
  <c r="R32" i="16"/>
  <c r="T32" i="16" s="1"/>
  <c r="R50" i="16"/>
  <c r="T50" i="16" s="1"/>
  <c r="R29" i="16"/>
  <c r="T29" i="16" s="1"/>
  <c r="R61" i="16"/>
  <c r="T61" i="16" s="1"/>
  <c r="R15" i="16"/>
  <c r="T15" i="16" s="1"/>
  <c r="R21" i="16"/>
  <c r="T21" i="16" s="1"/>
  <c r="R47" i="16"/>
  <c r="T47" i="16" s="1"/>
  <c r="R18" i="16"/>
  <c r="T18" i="16" s="1"/>
  <c r="R19" i="16"/>
  <c r="T19" i="16" s="1"/>
  <c r="R30" i="16"/>
  <c r="T30" i="16" s="1"/>
  <c r="R45" i="16"/>
  <c r="T45" i="16" s="1"/>
  <c r="R43" i="16"/>
  <c r="T43" i="16" s="1"/>
  <c r="R67" i="16"/>
  <c r="T67" i="16" s="1"/>
  <c r="R42" i="16"/>
  <c r="T42" i="16" s="1"/>
  <c r="R26" i="16"/>
  <c r="T26" i="16" s="1"/>
  <c r="R9" i="16"/>
  <c r="T9" i="16" s="1"/>
  <c r="R20" i="16"/>
  <c r="T20" i="16" s="1"/>
  <c r="R44" i="16"/>
  <c r="T44" i="16" s="1"/>
  <c r="R34" i="16"/>
  <c r="T34" i="16" s="1"/>
  <c r="R27" i="16"/>
  <c r="T27" i="16" s="1"/>
  <c r="R11" i="16"/>
  <c r="T11" i="16" s="1"/>
  <c r="P53" i="13"/>
  <c r="P45" i="13"/>
  <c r="P41" i="13"/>
  <c r="P29" i="13"/>
  <c r="P25" i="13"/>
  <c r="P9" i="12"/>
  <c r="N12" i="12"/>
  <c r="S12" i="12" s="1"/>
  <c r="N16" i="12"/>
  <c r="S16" i="12" s="1"/>
  <c r="N20" i="12"/>
  <c r="S20" i="12" s="1"/>
  <c r="N24" i="12"/>
  <c r="S24" i="12" s="1"/>
  <c r="N28" i="12"/>
  <c r="S28" i="12" s="1"/>
  <c r="N32" i="12"/>
  <c r="S32" i="12" s="1"/>
  <c r="N36" i="12"/>
  <c r="S36" i="12" s="1"/>
  <c r="N40" i="12"/>
  <c r="S40" i="12" s="1"/>
  <c r="N44" i="12"/>
  <c r="S44" i="12" s="1"/>
  <c r="N48" i="12"/>
  <c r="S48" i="12" s="1"/>
  <c r="N56" i="12"/>
  <c r="S56" i="12" s="1"/>
  <c r="N60" i="12"/>
  <c r="S60" i="12" s="1"/>
  <c r="N17" i="12"/>
  <c r="S17" i="12" s="1"/>
  <c r="N25" i="12"/>
  <c r="S25" i="12" s="1"/>
  <c r="N33" i="12"/>
  <c r="S33" i="12" s="1"/>
  <c r="N41" i="12"/>
  <c r="S41" i="12" s="1"/>
  <c r="N49" i="12"/>
  <c r="S49" i="12" s="1"/>
  <c r="N9" i="12"/>
  <c r="S9" i="12" s="1"/>
  <c r="N10" i="12"/>
  <c r="S10" i="12" s="1"/>
  <c r="N14" i="12"/>
  <c r="S14" i="12" s="1"/>
  <c r="N18" i="12"/>
  <c r="S18" i="12" s="1"/>
  <c r="N22" i="12"/>
  <c r="S22" i="12" s="1"/>
  <c r="N26" i="12"/>
  <c r="S26" i="12" s="1"/>
  <c r="N30" i="12"/>
  <c r="S30" i="12" s="1"/>
  <c r="N34" i="12"/>
  <c r="S34" i="12" s="1"/>
  <c r="N38" i="12"/>
  <c r="S38" i="12" s="1"/>
  <c r="N42" i="12"/>
  <c r="S42" i="12" s="1"/>
  <c r="N46" i="12"/>
  <c r="S46" i="12" s="1"/>
  <c r="N50" i="12"/>
  <c r="S50" i="12" s="1"/>
  <c r="N54" i="12"/>
  <c r="S54" i="12" s="1"/>
  <c r="N58" i="12"/>
  <c r="S58" i="12" s="1"/>
  <c r="N11" i="12"/>
  <c r="S11" i="12" s="1"/>
  <c r="N15" i="12"/>
  <c r="S15" i="12" s="1"/>
  <c r="N19" i="12"/>
  <c r="S19" i="12" s="1"/>
  <c r="N23" i="12"/>
  <c r="S23" i="12" s="1"/>
  <c r="N27" i="12"/>
  <c r="S27" i="12" s="1"/>
  <c r="N31" i="12"/>
  <c r="S31" i="12" s="1"/>
  <c r="N35" i="12"/>
  <c r="S35" i="12" s="1"/>
  <c r="N39" i="12"/>
  <c r="S39" i="12" s="1"/>
  <c r="N43" i="12"/>
  <c r="S43" i="12" s="1"/>
  <c r="N47" i="12"/>
  <c r="S47" i="12" s="1"/>
  <c r="N51" i="12"/>
  <c r="S51" i="12" s="1"/>
  <c r="N55" i="12"/>
  <c r="S55" i="12" s="1"/>
  <c r="N59" i="12"/>
  <c r="S59" i="12" s="1"/>
  <c r="N13" i="12"/>
  <c r="S13" i="12" s="1"/>
  <c r="N21" i="12"/>
  <c r="S21" i="12" s="1"/>
  <c r="N29" i="12"/>
  <c r="S29" i="12" s="1"/>
  <c r="N37" i="12"/>
  <c r="S37" i="12" s="1"/>
  <c r="N45" i="12"/>
  <c r="S45" i="12" s="1"/>
  <c r="N53" i="12"/>
  <c r="S53" i="12" s="1"/>
  <c r="N57" i="12"/>
  <c r="S57" i="12" s="1"/>
  <c r="P21" i="13"/>
  <c r="P9" i="13"/>
  <c r="O9" i="13"/>
  <c r="P13" i="13"/>
  <c r="O9" i="12"/>
  <c r="O33" i="12"/>
  <c r="O57" i="12"/>
  <c r="O25" i="12"/>
  <c r="O41" i="12"/>
  <c r="O37" i="12"/>
  <c r="O41" i="13"/>
  <c r="O25" i="13"/>
  <c r="O21" i="13"/>
  <c r="O13" i="13"/>
  <c r="O29" i="12"/>
  <c r="O53" i="12"/>
  <c r="O21" i="12"/>
  <c r="M51" i="13"/>
  <c r="M49" i="13"/>
  <c r="O45" i="13"/>
  <c r="O29" i="13"/>
  <c r="M19" i="13"/>
  <c r="M17" i="13"/>
  <c r="O49" i="12"/>
  <c r="O45" i="12"/>
  <c r="O17" i="12"/>
  <c r="O13" i="12"/>
  <c r="F17" i="10"/>
  <c r="F11" i="10"/>
  <c r="F16" i="10"/>
  <c r="F48" i="10"/>
  <c r="F53" i="10"/>
  <c r="F47" i="10"/>
  <c r="F19" i="10"/>
  <c r="F35" i="10"/>
  <c r="F36" i="10"/>
  <c r="F49" i="10"/>
  <c r="F51" i="10"/>
  <c r="F31" i="10"/>
  <c r="F41" i="10"/>
  <c r="F56" i="10"/>
  <c r="F40" i="10"/>
  <c r="Q57" i="12" l="1"/>
  <c r="N18" i="13"/>
  <c r="S18" i="13" s="1"/>
  <c r="N51" i="13"/>
  <c r="S51" i="13" s="1"/>
  <c r="N49" i="13"/>
  <c r="S49" i="13" s="1"/>
  <c r="N52" i="13"/>
  <c r="S52" i="13" s="1"/>
  <c r="N53" i="13"/>
  <c r="S53" i="13" s="1"/>
  <c r="N64" i="13"/>
  <c r="S64" i="13" s="1"/>
  <c r="N12" i="13"/>
  <c r="S12" i="13" s="1"/>
  <c r="N35" i="13"/>
  <c r="S35" i="13" s="1"/>
  <c r="N38" i="13"/>
  <c r="S38" i="13" s="1"/>
  <c r="N22" i="13"/>
  <c r="S22" i="13" s="1"/>
  <c r="N65" i="13"/>
  <c r="S65" i="13" s="1"/>
  <c r="N33" i="13"/>
  <c r="S33" i="13" s="1"/>
  <c r="N68" i="13"/>
  <c r="S68" i="13" s="1"/>
  <c r="N36" i="13"/>
  <c r="S36" i="13" s="1"/>
  <c r="N37" i="13"/>
  <c r="S37" i="13" s="1"/>
  <c r="N48" i="13"/>
  <c r="S48" i="13" s="1"/>
  <c r="N20" i="13"/>
  <c r="S20" i="13" s="1"/>
  <c r="N59" i="13"/>
  <c r="S59" i="13" s="1"/>
  <c r="N43" i="13"/>
  <c r="S43" i="13" s="1"/>
  <c r="N27" i="13"/>
  <c r="S27" i="13" s="1"/>
  <c r="N62" i="13"/>
  <c r="S62" i="13" s="1"/>
  <c r="N46" i="13"/>
  <c r="S46" i="13" s="1"/>
  <c r="N30" i="13"/>
  <c r="S30" i="13" s="1"/>
  <c r="N14" i="13"/>
  <c r="S14" i="13" s="1"/>
  <c r="P17" i="13"/>
  <c r="P49" i="13"/>
  <c r="N57" i="13"/>
  <c r="S57" i="13" s="1"/>
  <c r="N25" i="13"/>
  <c r="S25" i="13" s="1"/>
  <c r="N60" i="13"/>
  <c r="S60" i="13" s="1"/>
  <c r="N24" i="13"/>
  <c r="S24" i="13" s="1"/>
  <c r="N61" i="13"/>
  <c r="S61" i="13" s="1"/>
  <c r="N29" i="13"/>
  <c r="S29" i="13" s="1"/>
  <c r="N40" i="13"/>
  <c r="S40" i="13" s="1"/>
  <c r="N16" i="13"/>
  <c r="S16" i="13" s="1"/>
  <c r="N55" i="13"/>
  <c r="S55" i="13" s="1"/>
  <c r="N39" i="13"/>
  <c r="S39" i="13" s="1"/>
  <c r="N23" i="13"/>
  <c r="S23" i="13" s="1"/>
  <c r="N58" i="13"/>
  <c r="S58" i="13" s="1"/>
  <c r="N42" i="13"/>
  <c r="S42" i="13" s="1"/>
  <c r="N26" i="13"/>
  <c r="S26" i="13" s="1"/>
  <c r="N10" i="13"/>
  <c r="S10" i="13" s="1"/>
  <c r="N9" i="13"/>
  <c r="S9" i="13" s="1"/>
  <c r="N17" i="13"/>
  <c r="S17" i="13" s="1"/>
  <c r="N11" i="13"/>
  <c r="S11" i="13" s="1"/>
  <c r="N21" i="13"/>
  <c r="S21" i="13" s="1"/>
  <c r="N32" i="13"/>
  <c r="S32" i="13" s="1"/>
  <c r="N67" i="13"/>
  <c r="S67" i="13" s="1"/>
  <c r="N19" i="13"/>
  <c r="S19" i="13" s="1"/>
  <c r="N54" i="13"/>
  <c r="S54" i="13" s="1"/>
  <c r="N41" i="13"/>
  <c r="S41" i="13" s="1"/>
  <c r="N44" i="13"/>
  <c r="S44" i="13" s="1"/>
  <c r="N45" i="13"/>
  <c r="S45" i="13" s="1"/>
  <c r="N13" i="13"/>
  <c r="S13" i="13" s="1"/>
  <c r="N56" i="13"/>
  <c r="S56" i="13" s="1"/>
  <c r="N28" i="13"/>
  <c r="S28" i="13" s="1"/>
  <c r="N63" i="13"/>
  <c r="S63" i="13" s="1"/>
  <c r="N47" i="13"/>
  <c r="S47" i="13" s="1"/>
  <c r="N31" i="13"/>
  <c r="S31" i="13" s="1"/>
  <c r="N15" i="13"/>
  <c r="S15" i="13" s="1"/>
  <c r="N66" i="13"/>
  <c r="S66" i="13" s="1"/>
  <c r="N50" i="13"/>
  <c r="S50" i="13" s="1"/>
  <c r="N34" i="13"/>
  <c r="S34" i="13" s="1"/>
  <c r="Q21" i="12"/>
  <c r="Q37" i="12"/>
  <c r="Q41" i="12"/>
  <c r="Q13" i="12"/>
  <c r="Q29" i="12"/>
  <c r="Q45" i="12"/>
  <c r="Q17" i="12"/>
  <c r="Q33" i="12"/>
  <c r="Q49" i="12"/>
  <c r="Q53" i="12"/>
  <c r="Q9" i="12"/>
  <c r="Q25" i="12"/>
  <c r="O17" i="13"/>
  <c r="O49" i="13"/>
  <c r="F15" i="2"/>
  <c r="F14" i="2"/>
  <c r="F45" i="2"/>
  <c r="F61" i="2"/>
  <c r="F29" i="2"/>
  <c r="F42" i="2"/>
  <c r="F13" i="2"/>
  <c r="F60" i="2"/>
  <c r="F33" i="2"/>
  <c r="F48" i="2"/>
  <c r="F8" i="2"/>
  <c r="F35" i="2"/>
  <c r="F37" i="2"/>
  <c r="F24" i="2"/>
  <c r="F59" i="2"/>
  <c r="F36" i="2"/>
  <c r="F53" i="2"/>
  <c r="F54" i="2"/>
  <c r="F17" i="2"/>
  <c r="F40" i="2"/>
  <c r="F41" i="2"/>
  <c r="F62" i="2"/>
  <c r="F27" i="2"/>
  <c r="Q57" i="13" l="1"/>
  <c r="Q37" i="13"/>
  <c r="Q65" i="13"/>
  <c r="Q61" i="13"/>
  <c r="Q21" i="13"/>
  <c r="Q29" i="13"/>
  <c r="Q41" i="13"/>
  <c r="Q9" i="13"/>
  <c r="Q25" i="13"/>
  <c r="Q13" i="13"/>
  <c r="Q49" i="13"/>
  <c r="Q45" i="13"/>
  <c r="Q53" i="13"/>
  <c r="Q17" i="13"/>
  <c r="Q33" i="13"/>
  <c r="F55" i="1"/>
  <c r="F28" i="1"/>
  <c r="F29" i="1"/>
  <c r="F49" i="1"/>
  <c r="F48" i="1"/>
  <c r="F6" i="1"/>
  <c r="F56" i="1"/>
  <c r="F18" i="1"/>
  <c r="F47" i="1"/>
  <c r="F59" i="1"/>
  <c r="F22" i="1"/>
  <c r="F7" i="1"/>
  <c r="F46" i="1"/>
  <c r="F31" i="1"/>
  <c r="F16" i="1"/>
  <c r="F40" i="1"/>
  <c r="F24" i="1"/>
  <c r="F15" i="1"/>
  <c r="F10" i="1"/>
  <c r="F61" i="1"/>
  <c r="F19" i="1"/>
  <c r="F9" i="1"/>
  <c r="F58" i="5"/>
  <c r="F65" i="5"/>
  <c r="F64" i="5"/>
  <c r="F29" i="5"/>
  <c r="F7" i="5"/>
  <c r="F31" i="5"/>
  <c r="F27" i="5"/>
  <c r="F56" i="5"/>
  <c r="F59" i="5"/>
  <c r="F39" i="5"/>
  <c r="F37" i="5"/>
  <c r="F47" i="5"/>
  <c r="F19" i="5"/>
  <c r="F32" i="5"/>
  <c r="F9" i="5"/>
  <c r="F26" i="5"/>
  <c r="F52" i="5"/>
  <c r="F33" i="5"/>
  <c r="F23" i="5"/>
  <c r="F40" i="5"/>
  <c r="F63" i="5"/>
  <c r="F57" i="5"/>
  <c r="F55" i="5"/>
  <c r="F28" i="5"/>
  <c r="F43" i="5"/>
  <c r="F17" i="5"/>
  <c r="F18" i="5"/>
  <c r="F54" i="5"/>
  <c r="F50" i="5"/>
  <c r="F41" i="5"/>
  <c r="F51" i="5"/>
  <c r="F24" i="5"/>
  <c r="F61" i="5"/>
  <c r="F15" i="5"/>
  <c r="F46" i="5"/>
  <c r="F12" i="5"/>
  <c r="F11" i="5"/>
  <c r="F22" i="5"/>
  <c r="F60" i="5"/>
  <c r="F25" i="5"/>
  <c r="F42" i="5"/>
  <c r="F53" i="5"/>
  <c r="F44" i="5"/>
  <c r="F49" i="5"/>
  <c r="F55" i="2" l="1"/>
  <c r="F32" i="2"/>
  <c r="F10" i="2"/>
  <c r="F46" i="2"/>
  <c r="F16" i="2"/>
  <c r="F64" i="2"/>
  <c r="F9" i="2"/>
  <c r="F20" i="2"/>
  <c r="F11" i="2"/>
  <c r="F22" i="2"/>
  <c r="F58" i="2"/>
  <c r="F52" i="2"/>
  <c r="F43" i="2"/>
  <c r="F25" i="2"/>
  <c r="F65" i="2"/>
  <c r="F50" i="2"/>
  <c r="F19" i="2"/>
  <c r="F6" i="2"/>
  <c r="F26" i="2"/>
  <c r="F31" i="2"/>
  <c r="F63" i="2"/>
  <c r="F34" i="2"/>
  <c r="F34" i="1" l="1"/>
  <c r="F33" i="1"/>
  <c r="F60" i="1"/>
  <c r="F44" i="1"/>
  <c r="F21" i="1"/>
  <c r="F45" i="1" l="1"/>
  <c r="F35" i="1"/>
  <c r="F30" i="1"/>
  <c r="F25" i="1" l="1"/>
  <c r="F63" i="1"/>
  <c r="F36" i="1"/>
  <c r="F54" i="1"/>
  <c r="F53" i="1"/>
  <c r="F32" i="1"/>
  <c r="F23" i="1"/>
  <c r="F64" i="1"/>
  <c r="F57" i="1"/>
  <c r="F41" i="1"/>
  <c r="F8" i="1"/>
  <c r="F13" i="1"/>
  <c r="F39" i="1"/>
  <c r="F14" i="1"/>
  <c r="F51" i="1"/>
  <c r="F62" i="1"/>
  <c r="F58" i="1"/>
  <c r="F12" i="1"/>
  <c r="F27" i="1"/>
</calcChain>
</file>

<file path=xl/sharedStrings.xml><?xml version="1.0" encoding="utf-8"?>
<sst xmlns="http://schemas.openxmlformats.org/spreadsheetml/2006/main" count="2275" uniqueCount="276">
  <si>
    <t>chlapci - shyby</t>
  </si>
  <si>
    <t>Příjmení</t>
  </si>
  <si>
    <t>Jméno</t>
  </si>
  <si>
    <t>Rok narození</t>
  </si>
  <si>
    <t>Škola</t>
  </si>
  <si>
    <t>Počet</t>
  </si>
  <si>
    <t>Bodů</t>
  </si>
  <si>
    <t>Pořadí</t>
  </si>
  <si>
    <t>Martin</t>
  </si>
  <si>
    <t>Radek</t>
  </si>
  <si>
    <t>Jan</t>
  </si>
  <si>
    <t>Tomáš</t>
  </si>
  <si>
    <t>Jiří</t>
  </si>
  <si>
    <t>chlapci - tlaky</t>
  </si>
  <si>
    <t>chlapci - trojskok</t>
  </si>
  <si>
    <t>pokus1</t>
  </si>
  <si>
    <t>pokus2</t>
  </si>
  <si>
    <t>pokus3</t>
  </si>
  <si>
    <t>chlapci - vznosy</t>
  </si>
  <si>
    <t xml:space="preserve">                        ředitel soutěže:  Lukáš Strouhal</t>
  </si>
  <si>
    <t xml:space="preserve">               ředitel soutěže:  Lukáš Strouhal</t>
  </si>
  <si>
    <t xml:space="preserve">                                               ředitel soutěže:  Lukáš Strouhal</t>
  </si>
  <si>
    <t>Strzelec</t>
  </si>
  <si>
    <t>SŠTaS Karviná</t>
  </si>
  <si>
    <t>Hanák</t>
  </si>
  <si>
    <t>Daniel</t>
  </si>
  <si>
    <t>Lušňák</t>
  </si>
  <si>
    <t>Petr</t>
  </si>
  <si>
    <t>Dominik</t>
  </si>
  <si>
    <t>Michal</t>
  </si>
  <si>
    <t>Gymnázium Bohumín</t>
  </si>
  <si>
    <t>OA Český Těšín</t>
  </si>
  <si>
    <t>Kateřina</t>
  </si>
  <si>
    <t>Gabriela</t>
  </si>
  <si>
    <t>Přečková</t>
  </si>
  <si>
    <t>Nikola</t>
  </si>
  <si>
    <t>Taťána</t>
  </si>
  <si>
    <t>Martynková</t>
  </si>
  <si>
    <t>Kamila</t>
  </si>
  <si>
    <t>Walková</t>
  </si>
  <si>
    <t>Lucie</t>
  </si>
  <si>
    <t>Body</t>
  </si>
  <si>
    <t>dívky - hod míčem</t>
  </si>
  <si>
    <t>dívky - šplh</t>
  </si>
  <si>
    <t>dívky - trojskok</t>
  </si>
  <si>
    <t>Výkon</t>
  </si>
  <si>
    <t>dívky - sedy-lehy</t>
  </si>
  <si>
    <t xml:space="preserve"> družstva</t>
  </si>
  <si>
    <t xml:space="preserve"> jednotlivců</t>
  </si>
  <si>
    <t>body</t>
  </si>
  <si>
    <t>výkon</t>
  </si>
  <si>
    <t>Poř.</t>
  </si>
  <si>
    <t>Body  družstva</t>
  </si>
  <si>
    <t>Celkem bodů</t>
  </si>
  <si>
    <t>Sed-leh</t>
  </si>
  <si>
    <t>Hod</t>
  </si>
  <si>
    <t>Trojskok</t>
  </si>
  <si>
    <t>Šplh</t>
  </si>
  <si>
    <t>Ročník</t>
  </si>
  <si>
    <t>Kategorie: V. dívky</t>
  </si>
  <si>
    <t>Místo konání: SŠTaS Karviná</t>
  </si>
  <si>
    <t>Body družstva</t>
  </si>
  <si>
    <t>Vznosy</t>
  </si>
  <si>
    <t>Shyby</t>
  </si>
  <si>
    <t>Tlak</t>
  </si>
  <si>
    <t>Kategorie: V. chlapci</t>
  </si>
  <si>
    <t>Místo konání: SŠTaS  Karviná</t>
  </si>
  <si>
    <t>poř.</t>
  </si>
  <si>
    <t>Místo konání: Karviná</t>
  </si>
  <si>
    <t>Kategorie: Chlapci</t>
  </si>
  <si>
    <t>Jakub</t>
  </si>
  <si>
    <t>Grzybek</t>
  </si>
  <si>
    <t>Radim</t>
  </si>
  <si>
    <t>Labaj</t>
  </si>
  <si>
    <t>Dohnalová</t>
  </si>
  <si>
    <t>Masná</t>
  </si>
  <si>
    <t>Adéla</t>
  </si>
  <si>
    <t>Kobielusz</t>
  </si>
  <si>
    <t>Natalia</t>
  </si>
  <si>
    <t>Sikorová</t>
  </si>
  <si>
    <t>Marcela</t>
  </si>
  <si>
    <t>Teperová</t>
  </si>
  <si>
    <t>Ondřej</t>
  </si>
  <si>
    <t>Výsledková listina - krajské  kolo čtyřboj - chlapci</t>
  </si>
  <si>
    <t xml:space="preserve">Datum: 19. března  2015                                                                                                                                                                                    </t>
  </si>
  <si>
    <t>Matěj</t>
  </si>
  <si>
    <t>David</t>
  </si>
  <si>
    <t>Král</t>
  </si>
  <si>
    <t>Jana</t>
  </si>
  <si>
    <t>Nikol</t>
  </si>
  <si>
    <t>Michaela</t>
  </si>
  <si>
    <t>Cel.pořadí</t>
  </si>
  <si>
    <t>Kosellek</t>
  </si>
  <si>
    <t>Veselá</t>
  </si>
  <si>
    <t>Natálie</t>
  </si>
  <si>
    <t>Matzkeová</t>
  </si>
  <si>
    <t>Březinová</t>
  </si>
  <si>
    <t>Polehňová</t>
  </si>
  <si>
    <t>Lara</t>
  </si>
  <si>
    <t>Lukáš</t>
  </si>
  <si>
    <t>Cel. pořadí</t>
  </si>
  <si>
    <t>Dominica N.</t>
  </si>
  <si>
    <t>nej.pokus</t>
  </si>
  <si>
    <t xml:space="preserve">SŠTaS Karviná </t>
  </si>
  <si>
    <t>DÍVKY - SOUTĚŽ DRUŽSTEV</t>
  </si>
  <si>
    <t>CHLAPCI - SOUTĚŽ DRUŽSTEV</t>
  </si>
  <si>
    <t>SOŠ OOM Karviná</t>
  </si>
  <si>
    <t>Žáček</t>
  </si>
  <si>
    <t>Vantuch</t>
  </si>
  <si>
    <t>SOŠP, GYM a VOŠ Karlovy Vary</t>
  </si>
  <si>
    <t>Kalianko</t>
  </si>
  <si>
    <t>Oliver</t>
  </si>
  <si>
    <t>Šimůnek</t>
  </si>
  <si>
    <t>Richard</t>
  </si>
  <si>
    <t>Horváth</t>
  </si>
  <si>
    <t>Aleš</t>
  </si>
  <si>
    <t>Horecký</t>
  </si>
  <si>
    <t>Vilém</t>
  </si>
  <si>
    <t>SŠTŘ Nový Bydžov</t>
  </si>
  <si>
    <t>Zikmund</t>
  </si>
  <si>
    <t>Schovanec</t>
  </si>
  <si>
    <t>Marek</t>
  </si>
  <si>
    <t>Rys</t>
  </si>
  <si>
    <t>Josef</t>
  </si>
  <si>
    <t>Goldbach</t>
  </si>
  <si>
    <t>SPŠ Mladá Boleslav</t>
  </si>
  <si>
    <t>Janoušek</t>
  </si>
  <si>
    <t>Šafařík</t>
  </si>
  <si>
    <t>Jindřich</t>
  </si>
  <si>
    <t>Milichovský</t>
  </si>
  <si>
    <t>Libor</t>
  </si>
  <si>
    <t>OA a HŠ Havlíčkův Brod</t>
  </si>
  <si>
    <t>Kudrnáč</t>
  </si>
  <si>
    <t>Plaskoň</t>
  </si>
  <si>
    <t>Mendl</t>
  </si>
  <si>
    <t>Dušan</t>
  </si>
  <si>
    <t>Dvořák</t>
  </si>
  <si>
    <t>Vojtěch</t>
  </si>
  <si>
    <t>Václav</t>
  </si>
  <si>
    <t>Pryimachuk</t>
  </si>
  <si>
    <t>Mykhailo</t>
  </si>
  <si>
    <t>BPA Brno</t>
  </si>
  <si>
    <t>Pavlů</t>
  </si>
  <si>
    <t>Fišer</t>
  </si>
  <si>
    <t>Prudil</t>
  </si>
  <si>
    <t>Gymnázium Boskovice</t>
  </si>
  <si>
    <t>Vlastimil</t>
  </si>
  <si>
    <t>Procházka</t>
  </si>
  <si>
    <t>Zemánek</t>
  </si>
  <si>
    <t>Grepl</t>
  </si>
  <si>
    <t>Gymnázium  Přerov</t>
  </si>
  <si>
    <t>Hanuš</t>
  </si>
  <si>
    <t>Dlabal</t>
  </si>
  <si>
    <t>Gymnázium Olomouc</t>
  </si>
  <si>
    <t>Vrba</t>
  </si>
  <si>
    <t>Gymnázium Tachov</t>
  </si>
  <si>
    <t>Lafata</t>
  </si>
  <si>
    <t>Sieber</t>
  </si>
  <si>
    <t>Ilnytský</t>
  </si>
  <si>
    <t>Roman</t>
  </si>
  <si>
    <t>VPŠ a SPŠ MV Holešov</t>
  </si>
  <si>
    <t>Helekal</t>
  </si>
  <si>
    <t>Houška</t>
  </si>
  <si>
    <t>Zdeněk</t>
  </si>
  <si>
    <t>Ďorď</t>
  </si>
  <si>
    <t>SPŠ Tábor</t>
  </si>
  <si>
    <t>Šejba</t>
  </si>
  <si>
    <t>Kalina</t>
  </si>
  <si>
    <t>Vilikovský</t>
  </si>
  <si>
    <t>Jonáš</t>
  </si>
  <si>
    <t>VOŠ a SPŠ Šumperk</t>
  </si>
  <si>
    <t>Tomášek</t>
  </si>
  <si>
    <t>Poustecký</t>
  </si>
  <si>
    <t>Viktor</t>
  </si>
  <si>
    <t>Polách</t>
  </si>
  <si>
    <t>Látal</t>
  </si>
  <si>
    <t>Bohumil</t>
  </si>
  <si>
    <t>SPŠ stavební Lipník nad Bečvou</t>
  </si>
  <si>
    <t>Mika</t>
  </si>
  <si>
    <t>Rýznar</t>
  </si>
  <si>
    <t>Vladislav</t>
  </si>
  <si>
    <t>Bartošek</t>
  </si>
  <si>
    <t>Celostátní finále v silovém čtyřboji Karviná</t>
  </si>
  <si>
    <t>16.- 17. dubna 2015</t>
  </si>
  <si>
    <t>Výsledková listina - celostátní finále čtyřboj - chlapci</t>
  </si>
  <si>
    <r>
      <rPr>
        <sz val="11"/>
        <color indexed="8"/>
        <rFont val="Arial Unicode MS"/>
        <family val="2"/>
        <charset val="238"/>
      </rPr>
      <t>Datum: 16. - 17. dubna 2015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</si>
  <si>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Hegrová</t>
  </si>
  <si>
    <t>Eliška</t>
  </si>
  <si>
    <t>Gymnázium Šumperk</t>
  </si>
  <si>
    <t>Smolková</t>
  </si>
  <si>
    <t>Vavříková</t>
  </si>
  <si>
    <t>Zuzana</t>
  </si>
  <si>
    <t>Opekarová</t>
  </si>
  <si>
    <t>Veronika</t>
  </si>
  <si>
    <t>Matulková</t>
  </si>
  <si>
    <t>Gymnázium Stříbro</t>
  </si>
  <si>
    <t>Janoutová</t>
  </si>
  <si>
    <t>Lenka</t>
  </si>
  <si>
    <t>Matúšová</t>
  </si>
  <si>
    <t>Radikovská</t>
  </si>
  <si>
    <t>Daniela</t>
  </si>
  <si>
    <t>Stojanovičová</t>
  </si>
  <si>
    <t>Denisa</t>
  </si>
  <si>
    <t>Urbánková</t>
  </si>
  <si>
    <t>Pavlincová</t>
  </si>
  <si>
    <t>Andrea</t>
  </si>
  <si>
    <t>SPŠ, OA a JŠ Frýdek Místek</t>
  </si>
  <si>
    <t>Jennifer</t>
  </si>
  <si>
    <t>Prchalová</t>
  </si>
  <si>
    <t>SPŠS Havlíčkův Brod</t>
  </si>
  <si>
    <t>Pikhartová</t>
  </si>
  <si>
    <t>Kocourková</t>
  </si>
  <si>
    <t>Tihelková</t>
  </si>
  <si>
    <t>OA a JŠ Přerov</t>
  </si>
  <si>
    <t>Mohylová</t>
  </si>
  <si>
    <t>Vyoralová</t>
  </si>
  <si>
    <t>Monika</t>
  </si>
  <si>
    <t>Crhová</t>
  </si>
  <si>
    <t>Dominika</t>
  </si>
  <si>
    <t>Nemčeková</t>
  </si>
  <si>
    <t>SZŠ a VOŠZ Karlovy Vary</t>
  </si>
  <si>
    <t>Bartošová</t>
  </si>
  <si>
    <t>Oračková</t>
  </si>
  <si>
    <t>Josefína</t>
  </si>
  <si>
    <t>Loukotová</t>
  </si>
  <si>
    <t>Poslušná</t>
  </si>
  <si>
    <t>Dita</t>
  </si>
  <si>
    <t>OA a JŠ Jindřichův Hradec</t>
  </si>
  <si>
    <t>Marková</t>
  </si>
  <si>
    <t>Johana</t>
  </si>
  <si>
    <t>Komadelová</t>
  </si>
  <si>
    <t>Simona</t>
  </si>
  <si>
    <t>Klimentová</t>
  </si>
  <si>
    <t>Hana</t>
  </si>
  <si>
    <t>Handlová</t>
  </si>
  <si>
    <t>Podhorná</t>
  </si>
  <si>
    <t>Gymnázium Moravská Třebová</t>
  </si>
  <si>
    <t>Sedláková</t>
  </si>
  <si>
    <t>Iva</t>
  </si>
  <si>
    <t>Brandová</t>
  </si>
  <si>
    <t>Pamela</t>
  </si>
  <si>
    <t>Bambušková</t>
  </si>
  <si>
    <t>Ivona</t>
  </si>
  <si>
    <t>Šamšulová</t>
  </si>
  <si>
    <t>Trčková</t>
  </si>
  <si>
    <t>Hlavinková</t>
  </si>
  <si>
    <t>Čechová</t>
  </si>
  <si>
    <t>Výsledková listina - celostátní finále čtyřboj - dívky</t>
  </si>
  <si>
    <t>16. - 17. dubna   2015</t>
  </si>
  <si>
    <t>16. - 17. dubna 2015</t>
  </si>
  <si>
    <t>SPŠ, OA a JŠ Frýdek - Místek</t>
  </si>
  <si>
    <t>nepsat nulu</t>
  </si>
  <si>
    <t xml:space="preserve">Datum: 16. - 17. dubna  2015                                                                                                                                                                                    </t>
  </si>
  <si>
    <t>Výsledková listina - celostátní finále  čtyřboj - dívky</t>
  </si>
  <si>
    <t xml:space="preserve">                                                                    16. - 17. dubna 2015</t>
  </si>
  <si>
    <t>Honců</t>
  </si>
  <si>
    <t>Miloš</t>
  </si>
  <si>
    <t>Andriyenko</t>
  </si>
  <si>
    <t>Yevhen</t>
  </si>
  <si>
    <t>Pavésková</t>
  </si>
  <si>
    <t>Ivana</t>
  </si>
  <si>
    <t>Trhlík</t>
  </si>
  <si>
    <t>Kosík</t>
  </si>
  <si>
    <t>Belfín</t>
  </si>
  <si>
    <t>Kubíček</t>
  </si>
  <si>
    <t>Nováková</t>
  </si>
  <si>
    <t>Tereza</t>
  </si>
  <si>
    <t>Pfaurová</t>
  </si>
  <si>
    <t>Němcová</t>
  </si>
  <si>
    <t>Barbora</t>
  </si>
  <si>
    <t>Kovařík</t>
  </si>
  <si>
    <t>Matura</t>
  </si>
  <si>
    <t>Filip</t>
  </si>
  <si>
    <t>Suszková</t>
  </si>
  <si>
    <t>Krauskopf</t>
  </si>
  <si>
    <t xml:space="preserve">pořadí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</si>
</sst>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.&quot;"/>
    <numFmt numFmtId="165" formatCode="0.0"/>
    <numFmt numFmtId="166" formatCode="0;[Red]0"/>
    <numFmt numFmtId="167" formatCode="0.0;[Red]0.0"/>
    <numFmt numFmtId="168" formatCode="0.00;[Red]0.00"/>
  </numFmts>
  <fonts count="5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Arial Unicode MS"/>
      <family val="2"/>
      <charset val="238"/>
    </font>
    <font>
      <b/>
      <sz val="11"/>
      <color rgb="FFFF0000"/>
      <name val="Calibri"/>
      <family val="2"/>
      <charset val="238"/>
    </font>
    <font>
      <b/>
      <sz val="2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rgb="FFC00000"/>
      <name val="Arial CE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2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double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0" fontId="18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106" applyNumberFormat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0" borderId="107" applyNumberFormat="0" applyFill="0" applyAlignment="0" applyProtection="0"/>
    <xf numFmtId="0" fontId="36" fillId="0" borderId="108" applyNumberFormat="0" applyFill="0" applyAlignment="0" applyProtection="0"/>
    <xf numFmtId="0" fontId="37" fillId="0" borderId="109" applyNumberFormat="0" applyFill="0" applyAlignment="0" applyProtection="0"/>
    <xf numFmtId="0" fontId="37" fillId="0" borderId="0" applyNumberFormat="0" applyFill="0" applyBorder="0" applyAlignment="0" applyProtection="0"/>
    <xf numFmtId="0" fontId="38" fillId="26" borderId="110" applyNumberFormat="0" applyAlignment="0" applyProtection="0"/>
    <xf numFmtId="0" fontId="39" fillId="12" borderId="106" applyNumberFormat="0" applyAlignment="0" applyProtection="0"/>
    <xf numFmtId="0" fontId="40" fillId="0" borderId="111" applyNumberFormat="0" applyFill="0" applyAlignment="0" applyProtection="0"/>
    <xf numFmtId="0" fontId="41" fillId="27" borderId="0" applyNumberFormat="0" applyBorder="0" applyAlignment="0" applyProtection="0"/>
    <xf numFmtId="0" fontId="18" fillId="28" borderId="112" applyNumberFormat="0" applyAlignment="0" applyProtection="0"/>
    <xf numFmtId="0" fontId="42" fillId="25" borderId="113" applyNumberFormat="0" applyAlignment="0" applyProtection="0"/>
    <xf numFmtId="0" fontId="43" fillId="0" borderId="0" applyNumberFormat="0" applyFill="0" applyBorder="0" applyAlignment="0" applyProtection="0"/>
    <xf numFmtId="0" fontId="44" fillId="0" borderId="114" applyNumberFormat="0" applyFill="0" applyAlignment="0" applyProtection="0"/>
    <xf numFmtId="0" fontId="45" fillId="0" borderId="0" applyNumberFormat="0" applyFill="0" applyBorder="0" applyAlignment="0" applyProtection="0"/>
  </cellStyleXfs>
  <cellXfs count="89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7" xfId="0" applyFont="1" applyBorder="1"/>
    <xf numFmtId="0" fontId="2" fillId="0" borderId="10" xfId="0" applyFont="1" applyBorder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4" xfId="0" applyFont="1" applyBorder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1" fontId="2" fillId="2" borderId="5" xfId="0" applyNumberFormat="1" applyFont="1" applyFill="1" applyBorder="1"/>
    <xf numFmtId="165" fontId="3" fillId="0" borderId="0" xfId="0" applyNumberFormat="1" applyFont="1"/>
    <xf numFmtId="0" fontId="2" fillId="0" borderId="7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10" xfId="0" applyFont="1" applyBorder="1"/>
    <xf numFmtId="0" fontId="8" fillId="0" borderId="24" xfId="0" applyFont="1" applyBorder="1"/>
    <xf numFmtId="49" fontId="8" fillId="0" borderId="24" xfId="1" applyNumberFormat="1" applyFont="1" applyBorder="1" applyAlignment="1">
      <alignment horizontal="left"/>
    </xf>
    <xf numFmtId="0" fontId="8" fillId="0" borderId="8" xfId="0" applyFont="1" applyBorder="1"/>
    <xf numFmtId="0" fontId="8" fillId="0" borderId="25" xfId="0" applyFont="1" applyBorder="1"/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49" fontId="8" fillId="0" borderId="10" xfId="1" applyNumberFormat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0" borderId="25" xfId="1" applyFont="1" applyBorder="1" applyAlignment="1">
      <alignment horizontal="left"/>
    </xf>
    <xf numFmtId="0" fontId="3" fillId="0" borderId="33" xfId="0" applyFont="1" applyBorder="1"/>
    <xf numFmtId="0" fontId="1" fillId="0" borderId="0" xfId="0" applyFont="1" applyAlignment="1">
      <alignment horizontal="center" vertical="center" wrapText="1"/>
    </xf>
    <xf numFmtId="165" fontId="2" fillId="2" borderId="22" xfId="0" applyNumberFormat="1" applyFont="1" applyFill="1" applyBorder="1"/>
    <xf numFmtId="165" fontId="2" fillId="2" borderId="23" xfId="0" applyNumberFormat="1" applyFont="1" applyFill="1" applyBorder="1"/>
    <xf numFmtId="49" fontId="8" fillId="0" borderId="7" xfId="1" applyNumberFormat="1" applyFont="1" applyBorder="1" applyAlignment="1" applyProtection="1">
      <alignment horizontal="left" vertical="center"/>
    </xf>
    <xf numFmtId="49" fontId="8" fillId="0" borderId="32" xfId="1" applyNumberFormat="1" applyFont="1" applyBorder="1" applyAlignment="1">
      <alignment horizontal="left"/>
    </xf>
    <xf numFmtId="0" fontId="0" fillId="0" borderId="33" xfId="0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1" fontId="10" fillId="5" borderId="29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right"/>
    </xf>
    <xf numFmtId="0" fontId="9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8" fillId="0" borderId="36" xfId="1" applyFont="1" applyBorder="1" applyAlignment="1">
      <alignment horizontal="left"/>
    </xf>
    <xf numFmtId="0" fontId="8" fillId="0" borderId="37" xfId="1" applyFont="1" applyBorder="1" applyAlignment="1">
      <alignment horizontal="center"/>
    </xf>
    <xf numFmtId="0" fontId="8" fillId="0" borderId="37" xfId="1" applyFont="1" applyBorder="1" applyAlignment="1">
      <alignment horizontal="left"/>
    </xf>
    <xf numFmtId="49" fontId="8" fillId="0" borderId="38" xfId="1" applyNumberFormat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1" fontId="9" fillId="0" borderId="10" xfId="0" applyNumberFormat="1" applyFont="1" applyBorder="1" applyAlignment="1" applyProtection="1">
      <alignment horizontal="left"/>
      <protection locked="0"/>
    </xf>
    <xf numFmtId="0" fontId="8" fillId="0" borderId="41" xfId="1" applyFont="1" applyBorder="1" applyAlignment="1">
      <alignment horizontal="center"/>
    </xf>
    <xf numFmtId="0" fontId="8" fillId="0" borderId="41" xfId="1" applyFon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/>
    </xf>
    <xf numFmtId="0" fontId="14" fillId="0" borderId="0" xfId="0" applyFont="1"/>
    <xf numFmtId="0" fontId="0" fillId="0" borderId="0" xfId="0" applyBorder="1"/>
    <xf numFmtId="1" fontId="11" fillId="2" borderId="12" xfId="0" applyNumberFormat="1" applyFont="1" applyFill="1" applyBorder="1" applyAlignment="1">
      <alignment horizontal="right"/>
    </xf>
    <xf numFmtId="1" fontId="11" fillId="2" borderId="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0" fillId="0" borderId="0" xfId="0" applyNumberFormat="1"/>
    <xf numFmtId="0" fontId="10" fillId="0" borderId="0" xfId="0" applyFont="1"/>
    <xf numFmtId="165" fontId="16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" fontId="11" fillId="0" borderId="10" xfId="0" applyNumberFormat="1" applyFont="1" applyBorder="1" applyAlignment="1">
      <alignment horizontal="right"/>
    </xf>
    <xf numFmtId="1" fontId="11" fillId="2" borderId="37" xfId="0" applyNumberFormat="1" applyFont="1" applyFill="1" applyBorder="1" applyAlignment="1">
      <alignment horizontal="right"/>
    </xf>
    <xf numFmtId="1" fontId="11" fillId="2" borderId="36" xfId="0" applyNumberFormat="1" applyFont="1" applyFill="1" applyBorder="1" applyAlignment="1">
      <alignment horizontal="right"/>
    </xf>
    <xf numFmtId="1" fontId="11" fillId="0" borderId="24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11" fillId="0" borderId="32" xfId="0" applyNumberFormat="1" applyFont="1" applyBorder="1" applyAlignment="1">
      <alignment horizontal="right"/>
    </xf>
    <xf numFmtId="0" fontId="14" fillId="0" borderId="0" xfId="0" applyFont="1" applyAlignment="1"/>
    <xf numFmtId="0" fontId="18" fillId="0" borderId="0" xfId="2"/>
    <xf numFmtId="0" fontId="18" fillId="0" borderId="45" xfId="2" applyBorder="1"/>
    <xf numFmtId="0" fontId="8" fillId="0" borderId="54" xfId="1" applyFont="1" applyBorder="1" applyAlignment="1">
      <alignment horizontal="center"/>
    </xf>
    <xf numFmtId="0" fontId="8" fillId="0" borderId="54" xfId="1" applyFont="1" applyBorder="1" applyAlignment="1">
      <alignment horizontal="left"/>
    </xf>
    <xf numFmtId="49" fontId="8" fillId="0" borderId="55" xfId="1" applyNumberFormat="1" applyFont="1" applyBorder="1" applyAlignment="1">
      <alignment horizontal="left"/>
    </xf>
    <xf numFmtId="1" fontId="12" fillId="0" borderId="59" xfId="1" applyNumberFormat="1" applyFont="1" applyBorder="1" applyAlignment="1" applyProtection="1">
      <alignment horizontal="center"/>
    </xf>
    <xf numFmtId="0" fontId="8" fillId="0" borderId="5" xfId="1" applyFont="1" applyBorder="1" applyAlignment="1">
      <alignment horizontal="center"/>
    </xf>
    <xf numFmtId="0" fontId="8" fillId="0" borderId="71" xfId="1" applyFont="1" applyBorder="1" applyAlignment="1">
      <alignment horizontal="center"/>
    </xf>
    <xf numFmtId="49" fontId="8" fillId="0" borderId="72" xfId="1" applyNumberFormat="1" applyFont="1" applyBorder="1" applyAlignment="1">
      <alignment horizontal="left"/>
    </xf>
    <xf numFmtId="0" fontId="9" fillId="0" borderId="25" xfId="2" applyFont="1" applyBorder="1" applyAlignment="1">
      <alignment horizontal="center"/>
    </xf>
    <xf numFmtId="0" fontId="18" fillId="0" borderId="25" xfId="2" applyBorder="1"/>
    <xf numFmtId="0" fontId="18" fillId="0" borderId="24" xfId="2" applyBorder="1"/>
    <xf numFmtId="0" fontId="8" fillId="0" borderId="74" xfId="1" applyFont="1" applyBorder="1" applyAlignment="1">
      <alignment horizontal="center"/>
    </xf>
    <xf numFmtId="0" fontId="8" fillId="0" borderId="74" xfId="1" applyFont="1" applyBorder="1" applyAlignment="1">
      <alignment horizontal="left"/>
    </xf>
    <xf numFmtId="49" fontId="8" fillId="0" borderId="75" xfId="1" applyNumberFormat="1" applyFont="1" applyBorder="1" applyAlignment="1">
      <alignment horizontal="left"/>
    </xf>
    <xf numFmtId="0" fontId="18" fillId="0" borderId="0" xfId="2" applyFont="1"/>
    <xf numFmtId="0" fontId="8" fillId="0" borderId="8" xfId="1" applyFont="1" applyFill="1" applyBorder="1" applyAlignment="1">
      <alignment horizontal="center"/>
    </xf>
    <xf numFmtId="0" fontId="8" fillId="0" borderId="77" xfId="1" applyFont="1" applyBorder="1" applyAlignment="1">
      <alignment horizontal="left"/>
    </xf>
    <xf numFmtId="49" fontId="8" fillId="0" borderId="78" xfId="1" applyNumberFormat="1" applyFont="1" applyBorder="1" applyAlignment="1">
      <alignment horizontal="left"/>
    </xf>
    <xf numFmtId="0" fontId="9" fillId="0" borderId="37" xfId="2" applyFont="1" applyBorder="1" applyAlignment="1">
      <alignment horizontal="center"/>
    </xf>
    <xf numFmtId="0" fontId="18" fillId="0" borderId="37" xfId="2" applyBorder="1"/>
    <xf numFmtId="0" fontId="18" fillId="0" borderId="38" xfId="2" applyBorder="1"/>
    <xf numFmtId="0" fontId="9" fillId="0" borderId="8" xfId="2" applyFont="1" applyBorder="1" applyAlignment="1">
      <alignment horizontal="center"/>
    </xf>
    <xf numFmtId="0" fontId="18" fillId="0" borderId="8" xfId="2" applyBorder="1"/>
    <xf numFmtId="0" fontId="18" fillId="0" borderId="10" xfId="2" applyBorder="1"/>
    <xf numFmtId="0" fontId="9" fillId="0" borderId="5" xfId="2" applyFont="1" applyBorder="1" applyAlignment="1">
      <alignment horizontal="center"/>
    </xf>
    <xf numFmtId="0" fontId="18" fillId="0" borderId="5" xfId="2" applyBorder="1"/>
    <xf numFmtId="0" fontId="18" fillId="0" borderId="32" xfId="2" applyBorder="1"/>
    <xf numFmtId="0" fontId="9" fillId="0" borderId="54" xfId="2" applyFont="1" applyBorder="1" applyAlignment="1">
      <alignment horizontal="center"/>
    </xf>
    <xf numFmtId="0" fontId="18" fillId="0" borderId="54" xfId="2" applyBorder="1"/>
    <xf numFmtId="0" fontId="18" fillId="0" borderId="55" xfId="2" applyBorder="1"/>
    <xf numFmtId="0" fontId="9" fillId="0" borderId="71" xfId="2" applyFont="1" applyBorder="1" applyAlignment="1">
      <alignment horizontal="center"/>
    </xf>
    <xf numFmtId="0" fontId="18" fillId="0" borderId="71" xfId="2" applyBorder="1"/>
    <xf numFmtId="0" fontId="18" fillId="0" borderId="72" xfId="2" applyBorder="1"/>
    <xf numFmtId="0" fontId="9" fillId="0" borderId="36" xfId="2" applyFont="1" applyBorder="1" applyAlignment="1">
      <alignment horizontal="center"/>
    </xf>
    <xf numFmtId="0" fontId="18" fillId="0" borderId="36" xfId="2" applyBorder="1"/>
    <xf numFmtId="0" fontId="18" fillId="0" borderId="39" xfId="2" applyBorder="1"/>
    <xf numFmtId="0" fontId="8" fillId="0" borderId="80" xfId="1" applyFont="1" applyBorder="1" applyAlignment="1">
      <alignment horizontal="center"/>
    </xf>
    <xf numFmtId="49" fontId="8" fillId="0" borderId="81" xfId="1" applyNumberFormat="1" applyFont="1" applyBorder="1" applyAlignment="1" applyProtection="1">
      <alignment horizontal="left" vertical="center"/>
    </xf>
    <xf numFmtId="49" fontId="8" fillId="0" borderId="82" xfId="1" applyNumberFormat="1" applyFont="1" applyBorder="1" applyAlignment="1">
      <alignment horizontal="left"/>
    </xf>
    <xf numFmtId="0" fontId="18" fillId="0" borderId="78" xfId="2" applyBorder="1"/>
    <xf numFmtId="1" fontId="12" fillId="0" borderId="86" xfId="1" applyNumberFormat="1" applyFont="1" applyBorder="1" applyAlignment="1" applyProtection="1">
      <alignment horizontal="center"/>
    </xf>
    <xf numFmtId="0" fontId="8" fillId="0" borderId="89" xfId="1" applyFont="1" applyBorder="1" applyAlignment="1">
      <alignment horizontal="center"/>
    </xf>
    <xf numFmtId="0" fontId="8" fillId="0" borderId="89" xfId="1" applyFont="1" applyBorder="1" applyAlignment="1">
      <alignment horizontal="left"/>
    </xf>
    <xf numFmtId="49" fontId="8" fillId="0" borderId="90" xfId="1" applyNumberFormat="1" applyFont="1" applyBorder="1" applyAlignment="1">
      <alignment horizontal="left"/>
    </xf>
    <xf numFmtId="0" fontId="8" fillId="0" borderId="8" xfId="2" applyFont="1" applyBorder="1" applyAlignment="1">
      <alignment horizontal="center"/>
    </xf>
    <xf numFmtId="0" fontId="8" fillId="0" borderId="71" xfId="1" applyFont="1" applyBorder="1" applyAlignment="1">
      <alignment horizontal="left"/>
    </xf>
    <xf numFmtId="0" fontId="8" fillId="0" borderId="92" xfId="1" applyFont="1" applyBorder="1" applyAlignment="1">
      <alignment horizontal="center"/>
    </xf>
    <xf numFmtId="0" fontId="24" fillId="0" borderId="57" xfId="1" applyFont="1" applyBorder="1" applyAlignment="1">
      <alignment horizontal="center" vertical="center"/>
    </xf>
    <xf numFmtId="0" fontId="25" fillId="6" borderId="93" xfId="1" applyFont="1" applyFill="1" applyBorder="1" applyAlignment="1">
      <alignment horizontal="center" vertical="center"/>
    </xf>
    <xf numFmtId="0" fontId="25" fillId="6" borderId="94" xfId="1" applyFont="1" applyFill="1" applyBorder="1" applyAlignment="1">
      <alignment horizontal="center" vertical="center"/>
    </xf>
    <xf numFmtId="0" fontId="26" fillId="6" borderId="95" xfId="1" applyFont="1" applyFill="1" applyBorder="1" applyAlignment="1" applyProtection="1">
      <alignment horizontal="center"/>
    </xf>
    <xf numFmtId="0" fontId="26" fillId="6" borderId="96" xfId="1" applyFont="1" applyFill="1" applyBorder="1" applyAlignment="1" applyProtection="1">
      <alignment horizontal="center"/>
    </xf>
    <xf numFmtId="1" fontId="26" fillId="6" borderId="94" xfId="1" applyNumberFormat="1" applyFont="1" applyFill="1" applyBorder="1" applyAlignment="1" applyProtection="1">
      <alignment horizontal="center"/>
    </xf>
    <xf numFmtId="0" fontId="26" fillId="6" borderId="94" xfId="1" applyFont="1" applyFill="1" applyBorder="1" applyAlignment="1" applyProtection="1">
      <alignment horizontal="center"/>
    </xf>
    <xf numFmtId="2" fontId="26" fillId="6" borderId="94" xfId="1" applyNumberFormat="1" applyFont="1" applyFill="1" applyBorder="1" applyAlignment="1" applyProtection="1">
      <alignment horizontal="center"/>
    </xf>
    <xf numFmtId="0" fontId="25" fillId="6" borderId="97" xfId="1" applyFont="1" applyFill="1" applyBorder="1" applyAlignment="1">
      <alignment horizontal="center" vertical="center"/>
    </xf>
    <xf numFmtId="0" fontId="26" fillId="6" borderId="79" xfId="1" applyFont="1" applyFill="1" applyBorder="1" applyAlignment="1" applyProtection="1">
      <alignment horizontal="center" vertical="center"/>
    </xf>
    <xf numFmtId="0" fontId="25" fillId="6" borderId="98" xfId="1" applyFont="1" applyFill="1" applyBorder="1" applyAlignment="1">
      <alignment horizontal="center"/>
    </xf>
    <xf numFmtId="0" fontId="24" fillId="0" borderId="66" xfId="1" applyFont="1" applyBorder="1" applyAlignment="1">
      <alignment horizontal="center" vertical="center"/>
    </xf>
    <xf numFmtId="0" fontId="25" fillId="6" borderId="99" xfId="1" applyFont="1" applyFill="1" applyBorder="1" applyAlignment="1">
      <alignment horizontal="center" vertical="center"/>
    </xf>
    <xf numFmtId="0" fontId="25" fillId="6" borderId="100" xfId="1" applyFont="1" applyFill="1" applyBorder="1" applyAlignment="1">
      <alignment horizontal="center" vertical="center"/>
    </xf>
    <xf numFmtId="0" fontId="25" fillId="6" borderId="103" xfId="1" applyFont="1" applyFill="1" applyBorder="1" applyAlignment="1">
      <alignment horizontal="center" vertical="center"/>
    </xf>
    <xf numFmtId="0" fontId="25" fillId="6" borderId="66" xfId="1" applyFont="1" applyFill="1" applyBorder="1" applyAlignment="1">
      <alignment horizontal="center"/>
    </xf>
    <xf numFmtId="0" fontId="25" fillId="6" borderId="104" xfId="1" applyFont="1" applyFill="1" applyBorder="1" applyAlignment="1">
      <alignment horizontal="center"/>
    </xf>
    <xf numFmtId="0" fontId="18" fillId="0" borderId="105" xfId="2" applyBorder="1"/>
    <xf numFmtId="0" fontId="8" fillId="0" borderId="0" xfId="2" applyFont="1"/>
    <xf numFmtId="0" fontId="44" fillId="0" borderId="0" xfId="2" applyFont="1"/>
    <xf numFmtId="0" fontId="18" fillId="0" borderId="115" xfId="2" applyBorder="1"/>
    <xf numFmtId="0" fontId="8" fillId="0" borderId="71" xfId="2" applyFont="1" applyBorder="1" applyAlignment="1">
      <alignment horizontal="center"/>
    </xf>
    <xf numFmtId="0" fontId="8" fillId="0" borderId="71" xfId="2" applyFont="1" applyBorder="1"/>
    <xf numFmtId="0" fontId="8" fillId="0" borderId="72" xfId="2" applyFont="1" applyBorder="1"/>
    <xf numFmtId="1" fontId="21" fillId="29" borderId="58" xfId="1" applyNumberFormat="1" applyFont="1" applyFill="1" applyBorder="1" applyAlignment="1" applyProtection="1">
      <alignment horizontal="center"/>
      <protection locked="0"/>
    </xf>
    <xf numFmtId="165" fontId="12" fillId="0" borderId="86" xfId="1" applyNumberFormat="1" applyFont="1" applyBorder="1" applyAlignment="1" applyProtection="1">
      <alignment horizontal="center"/>
    </xf>
    <xf numFmtId="0" fontId="8" fillId="0" borderId="8" xfId="2" applyFont="1" applyBorder="1"/>
    <xf numFmtId="0" fontId="8" fillId="0" borderId="10" xfId="2" applyFont="1" applyBorder="1"/>
    <xf numFmtId="0" fontId="18" fillId="0" borderId="0" xfId="2" applyBorder="1"/>
    <xf numFmtId="0" fontId="8" fillId="0" borderId="25" xfId="2" applyFont="1" applyBorder="1" applyAlignment="1">
      <alignment horizontal="center"/>
    </xf>
    <xf numFmtId="0" fontId="8" fillId="0" borderId="25" xfId="2" applyFont="1" applyBorder="1"/>
    <xf numFmtId="0" fontId="8" fillId="0" borderId="24" xfId="2" applyFont="1" applyBorder="1"/>
    <xf numFmtId="165" fontId="12" fillId="0" borderId="59" xfId="1" applyNumberFormat="1" applyFont="1" applyBorder="1" applyAlignment="1" applyProtection="1">
      <alignment horizontal="center"/>
    </xf>
    <xf numFmtId="0" fontId="8" fillId="0" borderId="5" xfId="2" applyFont="1" applyBorder="1" applyAlignment="1">
      <alignment horizontal="center"/>
    </xf>
    <xf numFmtId="0" fontId="8" fillId="0" borderId="116" xfId="1" applyFont="1" applyBorder="1" applyAlignment="1">
      <alignment horizontal="left"/>
    </xf>
    <xf numFmtId="0" fontId="8" fillId="0" borderId="77" xfId="1" applyFont="1" applyBorder="1" applyAlignment="1">
      <alignment horizontal="center"/>
    </xf>
    <xf numFmtId="49" fontId="8" fillId="0" borderId="120" xfId="1" applyNumberFormat="1" applyFont="1" applyBorder="1" applyAlignment="1" applyProtection="1">
      <alignment horizontal="left" vertical="center"/>
    </xf>
    <xf numFmtId="49" fontId="8" fillId="0" borderId="121" xfId="1" applyNumberFormat="1" applyFont="1" applyBorder="1" applyAlignment="1" applyProtection="1">
      <alignment horizontal="left" vertical="center"/>
    </xf>
    <xf numFmtId="0" fontId="8" fillId="0" borderId="77" xfId="2" applyFont="1" applyBorder="1" applyAlignment="1">
      <alignment horizontal="center"/>
    </xf>
    <xf numFmtId="0" fontId="18" fillId="0" borderId="34" xfId="2" applyBorder="1"/>
    <xf numFmtId="0" fontId="25" fillId="30" borderId="93" xfId="1" applyFont="1" applyFill="1" applyBorder="1" applyAlignment="1">
      <alignment horizontal="center" vertical="center"/>
    </xf>
    <xf numFmtId="0" fontId="25" fillId="30" borderId="94" xfId="1" applyFont="1" applyFill="1" applyBorder="1" applyAlignment="1">
      <alignment horizontal="center" vertical="center"/>
    </xf>
    <xf numFmtId="0" fontId="26" fillId="30" borderId="95" xfId="1" applyFont="1" applyFill="1" applyBorder="1" applyAlignment="1" applyProtection="1">
      <alignment horizontal="center"/>
    </xf>
    <xf numFmtId="0" fontId="26" fillId="30" borderId="96" xfId="1" applyFont="1" applyFill="1" applyBorder="1" applyAlignment="1" applyProtection="1">
      <alignment horizontal="center"/>
    </xf>
    <xf numFmtId="1" fontId="26" fillId="30" borderId="94" xfId="1" applyNumberFormat="1" applyFont="1" applyFill="1" applyBorder="1" applyAlignment="1" applyProtection="1">
      <alignment horizontal="center"/>
    </xf>
    <xf numFmtId="0" fontId="26" fillId="30" borderId="94" xfId="1" applyFont="1" applyFill="1" applyBorder="1" applyAlignment="1" applyProtection="1">
      <alignment horizontal="center"/>
    </xf>
    <xf numFmtId="2" fontId="26" fillId="30" borderId="94" xfId="1" applyNumberFormat="1" applyFont="1" applyFill="1" applyBorder="1" applyAlignment="1" applyProtection="1">
      <alignment horizontal="center"/>
    </xf>
    <xf numFmtId="0" fontId="25" fillId="30" borderId="97" xfId="1" applyFont="1" applyFill="1" applyBorder="1" applyAlignment="1">
      <alignment horizontal="center" vertical="center"/>
    </xf>
    <xf numFmtId="0" fontId="26" fillId="30" borderId="79" xfId="1" applyFont="1" applyFill="1" applyBorder="1" applyAlignment="1" applyProtection="1">
      <alignment horizontal="center" vertical="center"/>
    </xf>
    <xf numFmtId="0" fontId="25" fillId="30" borderId="98" xfId="1" applyFont="1" applyFill="1" applyBorder="1" applyAlignment="1">
      <alignment horizontal="center"/>
    </xf>
    <xf numFmtId="0" fontId="25" fillId="30" borderId="99" xfId="1" applyFont="1" applyFill="1" applyBorder="1" applyAlignment="1">
      <alignment horizontal="center" vertical="center"/>
    </xf>
    <xf numFmtId="0" fontId="25" fillId="30" borderId="100" xfId="1" applyFont="1" applyFill="1" applyBorder="1" applyAlignment="1">
      <alignment horizontal="center" vertical="center"/>
    </xf>
    <xf numFmtId="0" fontId="25" fillId="30" borderId="103" xfId="1" applyFont="1" applyFill="1" applyBorder="1" applyAlignment="1">
      <alignment horizontal="center" vertical="center"/>
    </xf>
    <xf numFmtId="0" fontId="25" fillId="30" borderId="66" xfId="1" applyFont="1" applyFill="1" applyBorder="1" applyAlignment="1">
      <alignment horizontal="center"/>
    </xf>
    <xf numFmtId="0" fontId="25" fillId="30" borderId="104" xfId="1" applyFont="1" applyFill="1" applyBorder="1" applyAlignment="1">
      <alignment horizontal="center"/>
    </xf>
    <xf numFmtId="0" fontId="22" fillId="32" borderId="124" xfId="1" applyNumberFormat="1" applyFont="1" applyFill="1" applyBorder="1" applyAlignment="1" applyProtection="1">
      <alignment horizontal="center"/>
      <protection locked="0"/>
    </xf>
    <xf numFmtId="0" fontId="22" fillId="32" borderId="125" xfId="1" applyNumberFormat="1" applyFont="1" applyFill="1" applyBorder="1" applyAlignment="1" applyProtection="1">
      <alignment horizontal="center"/>
    </xf>
    <xf numFmtId="1" fontId="22" fillId="32" borderId="126" xfId="1" applyNumberFormat="1" applyFont="1" applyFill="1" applyBorder="1" applyAlignment="1" applyProtection="1">
      <alignment horizontal="center"/>
    </xf>
    <xf numFmtId="0" fontId="22" fillId="32" borderId="127" xfId="1" applyNumberFormat="1" applyFont="1" applyFill="1" applyBorder="1" applyAlignment="1" applyProtection="1">
      <alignment horizontal="center"/>
    </xf>
    <xf numFmtId="1" fontId="48" fillId="31" borderId="58" xfId="1" applyNumberFormat="1" applyFont="1" applyFill="1" applyBorder="1" applyAlignment="1" applyProtection="1">
      <alignment horizontal="center"/>
      <protection locked="0"/>
    </xf>
    <xf numFmtId="165" fontId="21" fillId="0" borderId="128" xfId="1" applyNumberFormat="1" applyFont="1" applyBorder="1" applyAlignment="1" applyProtection="1">
      <alignment horizontal="center"/>
    </xf>
    <xf numFmtId="0" fontId="22" fillId="32" borderId="126" xfId="1" applyNumberFormat="1" applyFont="1" applyFill="1" applyBorder="1" applyAlignment="1" applyProtection="1">
      <alignment horizontal="center"/>
      <protection locked="0"/>
    </xf>
    <xf numFmtId="0" fontId="22" fillId="32" borderId="126" xfId="1" applyNumberFormat="1" applyFont="1" applyFill="1" applyBorder="1" applyAlignment="1" applyProtection="1">
      <alignment horizontal="center"/>
    </xf>
    <xf numFmtId="0" fontId="22" fillId="32" borderId="129" xfId="1" applyNumberFormat="1" applyFont="1" applyFill="1" applyBorder="1" applyAlignment="1" applyProtection="1">
      <alignment horizontal="center"/>
    </xf>
    <xf numFmtId="165" fontId="12" fillId="0" borderId="128" xfId="1" applyNumberFormat="1" applyFont="1" applyBorder="1" applyAlignment="1" applyProtection="1">
      <alignment horizontal="center"/>
    </xf>
    <xf numFmtId="0" fontId="26" fillId="6" borderId="130" xfId="1" applyFont="1" applyFill="1" applyBorder="1" applyAlignment="1" applyProtection="1">
      <alignment horizontal="center"/>
    </xf>
    <xf numFmtId="0" fontId="26" fillId="6" borderId="131" xfId="1" applyFont="1" applyFill="1" applyBorder="1" applyAlignment="1" applyProtection="1">
      <alignment horizontal="center"/>
    </xf>
    <xf numFmtId="1" fontId="26" fillId="6" borderId="130" xfId="1" applyNumberFormat="1" applyFont="1" applyFill="1" applyBorder="1" applyAlignment="1" applyProtection="1">
      <alignment horizontal="center"/>
    </xf>
    <xf numFmtId="2" fontId="26" fillId="6" borderId="131" xfId="1" applyNumberFormat="1" applyFont="1" applyFill="1" applyBorder="1" applyAlignment="1" applyProtection="1">
      <alignment horizontal="center"/>
    </xf>
    <xf numFmtId="0" fontId="46" fillId="0" borderId="0" xfId="2" applyFont="1"/>
    <xf numFmtId="0" fontId="26" fillId="30" borderId="130" xfId="1" applyFont="1" applyFill="1" applyBorder="1" applyAlignment="1" applyProtection="1">
      <alignment horizontal="center"/>
    </xf>
    <xf numFmtId="0" fontId="26" fillId="30" borderId="131" xfId="1" applyFont="1" applyFill="1" applyBorder="1" applyAlignment="1" applyProtection="1">
      <alignment horizontal="center"/>
    </xf>
    <xf numFmtId="1" fontId="26" fillId="30" borderId="130" xfId="1" applyNumberFormat="1" applyFont="1" applyFill="1" applyBorder="1" applyAlignment="1" applyProtection="1">
      <alignment horizontal="center"/>
    </xf>
    <xf numFmtId="2" fontId="26" fillId="30" borderId="131" xfId="1" applyNumberFormat="1" applyFont="1" applyFill="1" applyBorder="1" applyAlignment="1" applyProtection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/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6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2" xfId="0" applyFont="1" applyBorder="1"/>
    <xf numFmtId="0" fontId="8" fillId="0" borderId="71" xfId="0" applyFont="1" applyBorder="1"/>
    <xf numFmtId="0" fontId="8" fillId="0" borderId="71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0" fillId="0" borderId="22" xfId="0" applyFont="1" applyBorder="1"/>
    <xf numFmtId="0" fontId="0" fillId="0" borderId="22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122" xfId="0" applyFont="1" applyBorder="1"/>
    <xf numFmtId="0" fontId="0" fillId="0" borderId="122" xfId="0" applyFont="1" applyBorder="1" applyAlignment="1">
      <alignment horizontal="center"/>
    </xf>
    <xf numFmtId="0" fontId="8" fillId="0" borderId="78" xfId="0" applyFont="1" applyBorder="1"/>
    <xf numFmtId="0" fontId="8" fillId="0" borderId="5" xfId="0" applyFont="1" applyBorder="1"/>
    <xf numFmtId="0" fontId="8" fillId="0" borderId="83" xfId="1" applyFont="1" applyBorder="1" applyAlignment="1">
      <alignment horizontal="center"/>
    </xf>
    <xf numFmtId="0" fontId="8" fillId="0" borderId="53" xfId="1" applyFont="1" applyBorder="1" applyAlignment="1">
      <alignment horizontal="center"/>
    </xf>
    <xf numFmtId="0" fontId="8" fillId="0" borderId="55" xfId="0" applyFont="1" applyBorder="1"/>
    <xf numFmtId="0" fontId="8" fillId="0" borderId="54" xfId="0" applyFont="1" applyBorder="1"/>
    <xf numFmtId="0" fontId="8" fillId="0" borderId="5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" fontId="49" fillId="0" borderId="0" xfId="0" applyNumberFormat="1" applyFont="1" applyAlignment="1">
      <alignment horizontal="center" vertical="center"/>
    </xf>
    <xf numFmtId="0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" fontId="21" fillId="33" borderId="58" xfId="1" applyNumberFormat="1" applyFont="1" applyFill="1" applyBorder="1" applyAlignment="1" applyProtection="1">
      <alignment horizontal="center"/>
      <protection locked="0"/>
    </xf>
    <xf numFmtId="0" fontId="22" fillId="0" borderId="136" xfId="1" applyNumberFormat="1" applyFont="1" applyBorder="1" applyAlignment="1" applyProtection="1">
      <alignment horizontal="center"/>
    </xf>
    <xf numFmtId="0" fontId="22" fillId="0" borderId="138" xfId="1" applyNumberFormat="1" applyFont="1" applyBorder="1" applyAlignment="1" applyProtection="1">
      <alignment horizontal="center"/>
    </xf>
    <xf numFmtId="1" fontId="22" fillId="0" borderId="140" xfId="1" applyNumberFormat="1" applyFont="1" applyBorder="1" applyAlignment="1" applyProtection="1">
      <alignment horizontal="center"/>
      <protection locked="0"/>
    </xf>
    <xf numFmtId="1" fontId="22" fillId="0" borderId="138" xfId="1" applyNumberFormat="1" applyFont="1" applyBorder="1" applyAlignment="1" applyProtection="1">
      <alignment horizontal="center"/>
      <protection locked="0"/>
    </xf>
    <xf numFmtId="1" fontId="22" fillId="0" borderId="135" xfId="1" applyNumberFormat="1" applyFont="1" applyBorder="1" applyAlignment="1" applyProtection="1">
      <alignment horizontal="center"/>
      <protection locked="0"/>
    </xf>
    <xf numFmtId="1" fontId="25" fillId="0" borderId="138" xfId="1" applyNumberFormat="1" applyFont="1" applyBorder="1" applyAlignment="1" applyProtection="1">
      <alignment horizontal="center"/>
    </xf>
    <xf numFmtId="0" fontId="22" fillId="0" borderId="138" xfId="1" applyNumberFormat="1" applyFont="1" applyBorder="1" applyAlignment="1" applyProtection="1">
      <alignment horizontal="center"/>
      <protection locked="0"/>
    </xf>
    <xf numFmtId="0" fontId="26" fillId="30" borderId="47" xfId="1" applyFont="1" applyFill="1" applyBorder="1" applyAlignment="1" applyProtection="1">
      <alignment horizontal="center" vertical="center"/>
    </xf>
    <xf numFmtId="0" fontId="26" fillId="30" borderId="163" xfId="1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1" fontId="9" fillId="0" borderId="32" xfId="0" applyNumberFormat="1" applyFont="1" applyBorder="1" applyAlignment="1" applyProtection="1">
      <alignment horizontal="left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9" fillId="0" borderId="72" xfId="0" applyFont="1" applyBorder="1"/>
    <xf numFmtId="0" fontId="9" fillId="0" borderId="71" xfId="0" applyFont="1" applyBorder="1"/>
    <xf numFmtId="0" fontId="9" fillId="0" borderId="71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8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3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2" applyFont="1" applyBorder="1"/>
    <xf numFmtId="0" fontId="9" fillId="0" borderId="8" xfId="2" applyFont="1" applyBorder="1"/>
    <xf numFmtId="0" fontId="8" fillId="0" borderId="23" xfId="0" applyFont="1" applyBorder="1" applyAlignment="1">
      <alignment horizontal="center"/>
    </xf>
    <xf numFmtId="0" fontId="8" fillId="0" borderId="35" xfId="1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0" fontId="3" fillId="0" borderId="7" xfId="0" applyFont="1" applyFill="1" applyBorder="1"/>
    <xf numFmtId="0" fontId="14" fillId="0" borderId="0" xfId="0" applyFont="1" applyAlignment="1">
      <alignment horizontal="right"/>
    </xf>
    <xf numFmtId="0" fontId="4" fillId="0" borderId="0" xfId="2" applyFont="1"/>
    <xf numFmtId="0" fontId="8" fillId="0" borderId="31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36" xfId="2" applyFont="1" applyBorder="1"/>
    <xf numFmtId="164" fontId="2" fillId="3" borderId="2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3" borderId="31" xfId="0" applyNumberFormat="1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/>
    </xf>
    <xf numFmtId="0" fontId="49" fillId="0" borderId="0" xfId="0" applyFont="1"/>
    <xf numFmtId="164" fontId="2" fillId="3" borderId="6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" fontId="3" fillId="0" borderId="0" xfId="0" applyNumberFormat="1" applyFont="1"/>
    <xf numFmtId="1" fontId="0" fillId="0" borderId="0" xfId="0" applyNumberFormat="1"/>
    <xf numFmtId="2" fontId="0" fillId="0" borderId="0" xfId="0" applyNumberFormat="1" applyAlignment="1">
      <alignment horizontal="center" vertical="center"/>
    </xf>
    <xf numFmtId="1" fontId="10" fillId="5" borderId="9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1" fontId="25" fillId="0" borderId="138" xfId="1" applyNumberFormat="1" applyFont="1" applyBorder="1" applyAlignment="1" applyProtection="1">
      <alignment horizontal="center"/>
      <protection locked="0"/>
    </xf>
    <xf numFmtId="1" fontId="0" fillId="0" borderId="0" xfId="0" applyNumberFormat="1" applyFont="1"/>
    <xf numFmtId="1" fontId="53" fillId="5" borderId="6" xfId="0" applyNumberFormat="1" applyFont="1" applyFill="1" applyBorder="1" applyAlignment="1">
      <alignment horizontal="center"/>
    </xf>
    <xf numFmtId="1" fontId="53" fillId="5" borderId="31" xfId="0" applyNumberFormat="1" applyFont="1" applyFill="1" applyBorder="1" applyAlignment="1">
      <alignment horizontal="center"/>
    </xf>
    <xf numFmtId="1" fontId="53" fillId="5" borderId="9" xfId="0" applyNumberFormat="1" applyFont="1" applyFill="1" applyBorder="1" applyAlignment="1">
      <alignment horizontal="center"/>
    </xf>
    <xf numFmtId="1" fontId="53" fillId="5" borderId="29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 wrapText="1"/>
    </xf>
    <xf numFmtId="1" fontId="25" fillId="0" borderId="136" xfId="1" applyNumberFormat="1" applyFont="1" applyBorder="1" applyAlignment="1" applyProtection="1">
      <alignment horizontal="center"/>
    </xf>
    <xf numFmtId="0" fontId="22" fillId="32" borderId="178" xfId="1" applyNumberFormat="1" applyFont="1" applyFill="1" applyBorder="1" applyAlignment="1" applyProtection="1">
      <alignment horizontal="center"/>
    </xf>
    <xf numFmtId="0" fontId="22" fillId="32" borderId="179" xfId="1" applyNumberFormat="1" applyFont="1" applyFill="1" applyBorder="1" applyAlignment="1" applyProtection="1">
      <alignment horizontal="center"/>
      <protection locked="0"/>
    </xf>
    <xf numFmtId="165" fontId="21" fillId="0" borderId="180" xfId="1" applyNumberFormat="1" applyFont="1" applyBorder="1" applyAlignment="1" applyProtection="1">
      <alignment horizontal="center"/>
    </xf>
    <xf numFmtId="165" fontId="21" fillId="0" borderId="182" xfId="1" applyNumberFormat="1" applyFont="1" applyBorder="1" applyAlignment="1" applyProtection="1">
      <alignment horizontal="center"/>
    </xf>
    <xf numFmtId="0" fontId="54" fillId="32" borderId="183" xfId="1" applyNumberFormat="1" applyFont="1" applyFill="1" applyBorder="1" applyAlignment="1" applyProtection="1">
      <alignment horizontal="center"/>
    </xf>
    <xf numFmtId="0" fontId="54" fillId="32" borderId="184" xfId="1" applyNumberFormat="1" applyFont="1" applyFill="1" applyBorder="1" applyAlignment="1" applyProtection="1">
      <alignment horizontal="center"/>
    </xf>
    <xf numFmtId="0" fontId="22" fillId="32" borderId="185" xfId="1" applyNumberFormat="1" applyFont="1" applyFill="1" applyBorder="1" applyAlignment="1" applyProtection="1">
      <alignment horizontal="center"/>
    </xf>
    <xf numFmtId="0" fontId="22" fillId="32" borderId="186" xfId="1" applyNumberFormat="1" applyFont="1" applyFill="1" applyBorder="1" applyAlignment="1" applyProtection="1">
      <alignment horizontal="center"/>
    </xf>
    <xf numFmtId="0" fontId="22" fillId="32" borderId="187" xfId="1" applyNumberFormat="1" applyFont="1" applyFill="1" applyBorder="1" applyAlignment="1" applyProtection="1">
      <alignment horizontal="center"/>
    </xf>
    <xf numFmtId="0" fontId="54" fillId="32" borderId="56" xfId="1" applyNumberFormat="1" applyFont="1" applyFill="1" applyBorder="1" applyAlignment="1" applyProtection="1">
      <alignment horizontal="center"/>
    </xf>
    <xf numFmtId="0" fontId="22" fillId="32" borderId="56" xfId="1" applyNumberFormat="1" applyFont="1" applyFill="1" applyBorder="1" applyAlignment="1" applyProtection="1">
      <alignment horizontal="center"/>
      <protection locked="0"/>
    </xf>
    <xf numFmtId="0" fontId="22" fillId="32" borderId="188" xfId="1" applyNumberFormat="1" applyFont="1" applyFill="1" applyBorder="1" applyAlignment="1" applyProtection="1">
      <alignment horizontal="center"/>
      <protection locked="0"/>
    </xf>
    <xf numFmtId="0" fontId="54" fillId="32" borderId="186" xfId="1" applyNumberFormat="1" applyFont="1" applyFill="1" applyBorder="1" applyAlignment="1" applyProtection="1">
      <alignment horizontal="center"/>
      <protection locked="0"/>
    </xf>
    <xf numFmtId="0" fontId="22" fillId="32" borderId="186" xfId="1" applyNumberFormat="1" applyFont="1" applyFill="1" applyBorder="1" applyAlignment="1" applyProtection="1">
      <alignment horizontal="center"/>
      <protection locked="0"/>
    </xf>
    <xf numFmtId="0" fontId="54" fillId="32" borderId="56" xfId="1" applyNumberFormat="1" applyFont="1" applyFill="1" applyBorder="1" applyAlignment="1" applyProtection="1">
      <alignment horizontal="center"/>
      <protection locked="0"/>
    </xf>
    <xf numFmtId="0" fontId="22" fillId="32" borderId="187" xfId="1" applyNumberFormat="1" applyFont="1" applyFill="1" applyBorder="1" applyAlignment="1" applyProtection="1">
      <alignment horizontal="center"/>
      <protection locked="0"/>
    </xf>
    <xf numFmtId="0" fontId="22" fillId="32" borderId="56" xfId="1" applyNumberFormat="1" applyFont="1" applyFill="1" applyBorder="1" applyAlignment="1" applyProtection="1">
      <alignment horizontal="center"/>
    </xf>
    <xf numFmtId="0" fontId="54" fillId="32" borderId="187" xfId="1" applyNumberFormat="1" applyFont="1" applyFill="1" applyBorder="1" applyAlignment="1" applyProtection="1">
      <alignment horizontal="center"/>
    </xf>
    <xf numFmtId="0" fontId="22" fillId="32" borderId="189" xfId="1" applyNumberFormat="1" applyFont="1" applyFill="1" applyBorder="1" applyAlignment="1" applyProtection="1">
      <alignment horizontal="center"/>
    </xf>
    <xf numFmtId="0" fontId="22" fillId="32" borderId="184" xfId="1" applyNumberFormat="1" applyFont="1" applyFill="1" applyBorder="1" applyAlignment="1" applyProtection="1">
      <alignment horizontal="center"/>
    </xf>
    <xf numFmtId="0" fontId="22" fillId="32" borderId="190" xfId="1" applyNumberFormat="1" applyFont="1" applyFill="1" applyBorder="1" applyAlignment="1" applyProtection="1">
      <alignment horizontal="center"/>
    </xf>
    <xf numFmtId="0" fontId="22" fillId="32" borderId="191" xfId="1" applyNumberFormat="1" applyFont="1" applyFill="1" applyBorder="1" applyAlignment="1" applyProtection="1">
      <alignment horizontal="center"/>
    </xf>
    <xf numFmtId="0" fontId="54" fillId="32" borderId="124" xfId="1" applyNumberFormat="1" applyFont="1" applyFill="1" applyBorder="1" applyAlignment="1" applyProtection="1">
      <alignment horizontal="center"/>
    </xf>
    <xf numFmtId="0" fontId="22" fillId="32" borderId="193" xfId="1" applyNumberFormat="1" applyFont="1" applyFill="1" applyBorder="1" applyAlignment="1" applyProtection="1">
      <alignment horizontal="center"/>
    </xf>
    <xf numFmtId="1" fontId="22" fillId="32" borderId="179" xfId="1" applyNumberFormat="1" applyFont="1" applyFill="1" applyBorder="1" applyAlignment="1" applyProtection="1">
      <alignment horizontal="center"/>
    </xf>
    <xf numFmtId="0" fontId="22" fillId="32" borderId="194" xfId="1" applyNumberFormat="1" applyFont="1" applyFill="1" applyBorder="1" applyAlignment="1" applyProtection="1">
      <alignment horizontal="center"/>
    </xf>
    <xf numFmtId="1" fontId="22" fillId="32" borderId="186" xfId="1" applyNumberFormat="1" applyFont="1" applyFill="1" applyBorder="1" applyAlignment="1" applyProtection="1">
      <alignment horizontal="center"/>
    </xf>
    <xf numFmtId="1" fontId="22" fillId="32" borderId="56" xfId="1" applyNumberFormat="1" applyFont="1" applyFill="1" applyBorder="1" applyAlignment="1" applyProtection="1">
      <alignment horizontal="center"/>
    </xf>
    <xf numFmtId="1" fontId="54" fillId="32" borderId="186" xfId="1" applyNumberFormat="1" applyFont="1" applyFill="1" applyBorder="1" applyAlignment="1" applyProtection="1">
      <alignment horizontal="center"/>
    </xf>
    <xf numFmtId="1" fontId="54" fillId="32" borderId="56" xfId="1" applyNumberFormat="1" applyFont="1" applyFill="1" applyBorder="1" applyAlignment="1" applyProtection="1">
      <alignment horizontal="center"/>
    </xf>
    <xf numFmtId="1" fontId="22" fillId="32" borderId="188" xfId="1" applyNumberFormat="1" applyFont="1" applyFill="1" applyBorder="1" applyAlignment="1" applyProtection="1">
      <alignment horizontal="center"/>
    </xf>
    <xf numFmtId="1" fontId="22" fillId="32" borderId="187" xfId="1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55" fillId="0" borderId="0" xfId="0" applyFont="1"/>
    <xf numFmtId="0" fontId="0" fillId="0" borderId="0" xfId="0" applyAlignment="1">
      <alignment horizontal="centerContinuous" vertical="center"/>
    </xf>
    <xf numFmtId="0" fontId="5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3" borderId="200" xfId="0" applyFont="1" applyFill="1" applyBorder="1" applyAlignment="1">
      <alignment horizontal="center" vertical="center"/>
    </xf>
    <xf numFmtId="0" fontId="58" fillId="34" borderId="20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3" borderId="123" xfId="0" applyFont="1" applyFill="1" applyBorder="1" applyAlignment="1">
      <alignment horizontal="center" vertical="center"/>
    </xf>
    <xf numFmtId="0" fontId="58" fillId="34" borderId="201" xfId="0" applyFont="1" applyFill="1" applyBorder="1" applyAlignment="1">
      <alignment horizontal="center" vertical="center"/>
    </xf>
    <xf numFmtId="0" fontId="13" fillId="3" borderId="202" xfId="0" applyFont="1" applyFill="1" applyBorder="1" applyAlignment="1">
      <alignment horizontal="center" vertical="center"/>
    </xf>
    <xf numFmtId="0" fontId="58" fillId="34" borderId="20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13" fillId="3" borderId="204" xfId="0" applyFont="1" applyFill="1" applyBorder="1" applyAlignment="1">
      <alignment horizontal="center" vertical="center"/>
    </xf>
    <xf numFmtId="0" fontId="13" fillId="3" borderId="198" xfId="0" applyFont="1" applyFill="1" applyBorder="1" applyAlignment="1">
      <alignment horizontal="center" vertical="center"/>
    </xf>
    <xf numFmtId="0" fontId="58" fillId="34" borderId="123" xfId="0" applyFont="1" applyFill="1" applyBorder="1" applyAlignment="1">
      <alignment horizontal="center" vertical="center"/>
    </xf>
    <xf numFmtId="0" fontId="13" fillId="3" borderId="197" xfId="0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8" fillId="0" borderId="73" xfId="2" applyFont="1" applyBorder="1" applyAlignment="1">
      <alignment horizontal="center"/>
    </xf>
    <xf numFmtId="0" fontId="8" fillId="0" borderId="55" xfId="2" applyFont="1" applyBorder="1"/>
    <xf numFmtId="0" fontId="8" fillId="0" borderId="54" xfId="2" applyFont="1" applyBorder="1"/>
    <xf numFmtId="0" fontId="8" fillId="0" borderId="54" xfId="2" applyFont="1" applyBorder="1" applyAlignment="1">
      <alignment horizontal="center"/>
    </xf>
    <xf numFmtId="0" fontId="8" fillId="0" borderId="32" xfId="2" applyFont="1" applyBorder="1"/>
    <xf numFmtId="0" fontId="8" fillId="0" borderId="5" xfId="2" applyFont="1" applyBorder="1"/>
    <xf numFmtId="0" fontId="8" fillId="0" borderId="119" xfId="1" applyFont="1" applyBorder="1" applyAlignment="1">
      <alignment horizontal="center" vertical="center"/>
    </xf>
    <xf numFmtId="0" fontId="8" fillId="0" borderId="26" xfId="2" applyFont="1" applyBorder="1" applyAlignment="1">
      <alignment horizontal="center"/>
    </xf>
    <xf numFmtId="0" fontId="8" fillId="0" borderId="35" xfId="2" applyFont="1" applyBorder="1" applyAlignment="1">
      <alignment horizontal="center"/>
    </xf>
    <xf numFmtId="165" fontId="26" fillId="0" borderId="59" xfId="1" applyNumberFormat="1" applyFont="1" applyBorder="1" applyAlignment="1" applyProtection="1">
      <alignment horizontal="center"/>
    </xf>
    <xf numFmtId="0" fontId="9" fillId="0" borderId="26" xfId="2" applyFont="1" applyBorder="1" applyAlignment="1">
      <alignment horizontal="center"/>
    </xf>
    <xf numFmtId="0" fontId="9" fillId="0" borderId="83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left"/>
    </xf>
    <xf numFmtId="0" fontId="8" fillId="0" borderId="12" xfId="1" applyFont="1" applyBorder="1" applyAlignment="1">
      <alignment horizontal="left"/>
    </xf>
    <xf numFmtId="0" fontId="8" fillId="0" borderId="12" xfId="1" applyFont="1" applyBorder="1" applyAlignment="1">
      <alignment horizontal="center"/>
    </xf>
    <xf numFmtId="49" fontId="8" fillId="0" borderId="207" xfId="1" applyNumberFormat="1" applyFont="1" applyBorder="1" applyAlignment="1">
      <alignment horizontal="left"/>
    </xf>
    <xf numFmtId="0" fontId="8" fillId="0" borderId="206" xfId="1" applyFont="1" applyBorder="1" applyAlignment="1">
      <alignment horizontal="left"/>
    </xf>
    <xf numFmtId="0" fontId="8" fillId="0" borderId="206" xfId="1" applyFont="1" applyBorder="1" applyAlignment="1">
      <alignment horizontal="center"/>
    </xf>
    <xf numFmtId="1" fontId="11" fillId="0" borderId="39" xfId="0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166" fontId="11" fillId="0" borderId="10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166" fontId="11" fillId="0" borderId="24" xfId="0" applyNumberFormat="1" applyFont="1" applyBorder="1" applyAlignment="1">
      <alignment horizontal="right"/>
    </xf>
    <xf numFmtId="166" fontId="11" fillId="0" borderId="30" xfId="0" applyNumberFormat="1" applyFont="1" applyBorder="1" applyAlignment="1">
      <alignment horizontal="right"/>
    </xf>
    <xf numFmtId="166" fontId="0" fillId="0" borderId="0" xfId="0" applyNumberFormat="1" applyAlignment="1">
      <alignment horizontal="center" vertical="center"/>
    </xf>
    <xf numFmtId="167" fontId="22" fillId="0" borderId="135" xfId="1" applyNumberFormat="1" applyFont="1" applyBorder="1" applyAlignment="1" applyProtection="1">
      <alignment horizontal="center"/>
      <protection locked="0"/>
    </xf>
    <xf numFmtId="167" fontId="22" fillId="0" borderId="141" xfId="1" applyNumberFormat="1" applyFont="1" applyBorder="1" applyAlignment="1" applyProtection="1">
      <alignment horizontal="center"/>
      <protection locked="0"/>
    </xf>
    <xf numFmtId="167" fontId="22" fillId="0" borderId="145" xfId="1" applyNumberFormat="1" applyFont="1" applyBorder="1" applyAlignment="1" applyProtection="1">
      <alignment horizontal="center"/>
      <protection locked="0"/>
    </xf>
    <xf numFmtId="167" fontId="22" fillId="0" borderId="88" xfId="1" applyNumberFormat="1" applyFont="1" applyBorder="1" applyAlignment="1" applyProtection="1">
      <alignment horizontal="center"/>
      <protection locked="0"/>
    </xf>
    <xf numFmtId="167" fontId="22" fillId="0" borderId="84" xfId="1" applyNumberFormat="1" applyFont="1" applyBorder="1" applyAlignment="1" applyProtection="1">
      <alignment horizontal="center"/>
      <protection locked="0"/>
    </xf>
    <xf numFmtId="167" fontId="25" fillId="0" borderId="135" xfId="1" applyNumberFormat="1" applyFont="1" applyBorder="1" applyAlignment="1" applyProtection="1">
      <alignment horizontal="center"/>
      <protection locked="0"/>
    </xf>
    <xf numFmtId="167" fontId="25" fillId="0" borderId="141" xfId="1" applyNumberFormat="1" applyFont="1" applyBorder="1" applyAlignment="1" applyProtection="1">
      <alignment horizontal="center"/>
      <protection locked="0"/>
    </xf>
    <xf numFmtId="167" fontId="25" fillId="0" borderId="88" xfId="1" applyNumberFormat="1" applyFont="1" applyBorder="1" applyAlignment="1" applyProtection="1">
      <alignment horizontal="center"/>
      <protection locked="0"/>
    </xf>
    <xf numFmtId="167" fontId="25" fillId="0" borderId="87" xfId="1" applyNumberFormat="1" applyFont="1" applyBorder="1" applyAlignment="1" applyProtection="1">
      <alignment horizontal="center"/>
      <protection locked="0"/>
    </xf>
    <xf numFmtId="167" fontId="22" fillId="0" borderId="149" xfId="1" applyNumberFormat="1" applyFont="1" applyBorder="1" applyAlignment="1" applyProtection="1">
      <alignment horizontal="center"/>
      <protection locked="0"/>
    </xf>
    <xf numFmtId="167" fontId="22" fillId="0" borderId="133" xfId="1" applyNumberFormat="1" applyFont="1" applyBorder="1" applyAlignment="1" applyProtection="1">
      <alignment horizontal="center"/>
      <protection locked="0"/>
    </xf>
    <xf numFmtId="167" fontId="22" fillId="0" borderId="68" xfId="1" applyNumberFormat="1" applyFont="1" applyBorder="1" applyAlignment="1" applyProtection="1">
      <alignment horizontal="center"/>
      <protection locked="0"/>
    </xf>
    <xf numFmtId="166" fontId="22" fillId="0" borderId="137" xfId="1" applyNumberFormat="1" applyFont="1" applyBorder="1" applyAlignment="1" applyProtection="1">
      <alignment horizontal="center"/>
      <protection locked="0"/>
    </xf>
    <xf numFmtId="166" fontId="22" fillId="0" borderId="142" xfId="1" applyNumberFormat="1" applyFont="1" applyBorder="1" applyAlignment="1" applyProtection="1">
      <alignment horizontal="center"/>
      <protection locked="0"/>
    </xf>
    <xf numFmtId="166" fontId="22" fillId="0" borderId="84" xfId="1" applyNumberFormat="1" applyFont="1" applyBorder="1" applyAlignment="1" applyProtection="1">
      <alignment horizontal="center"/>
      <protection locked="0"/>
    </xf>
    <xf numFmtId="166" fontId="22" fillId="0" borderId="146" xfId="1" applyNumberFormat="1" applyFont="1" applyBorder="1" applyAlignment="1" applyProtection="1">
      <alignment horizontal="center"/>
      <protection locked="0"/>
    </xf>
    <xf numFmtId="166" fontId="25" fillId="0" borderId="139" xfId="1" applyNumberFormat="1" applyFont="1" applyBorder="1" applyAlignment="1" applyProtection="1">
      <alignment horizontal="center"/>
      <protection locked="0"/>
    </xf>
    <xf numFmtId="166" fontId="25" fillId="0" borderId="143" xfId="1" applyNumberFormat="1" applyFont="1" applyBorder="1" applyAlignment="1" applyProtection="1">
      <alignment horizontal="center"/>
      <protection locked="0"/>
    </xf>
    <xf numFmtId="166" fontId="25" fillId="0" borderId="91" xfId="1" applyNumberFormat="1" applyFont="1" applyBorder="1" applyAlignment="1" applyProtection="1">
      <alignment horizontal="center"/>
      <protection locked="0"/>
    </xf>
    <xf numFmtId="166" fontId="25" fillId="0" borderId="147" xfId="1" applyNumberFormat="1" applyFont="1" applyBorder="1" applyAlignment="1" applyProtection="1">
      <alignment horizontal="center"/>
      <protection locked="0"/>
    </xf>
    <xf numFmtId="166" fontId="22" fillId="0" borderId="150" xfId="1" applyNumberFormat="1" applyFont="1" applyBorder="1" applyAlignment="1" applyProtection="1">
      <alignment horizontal="center"/>
      <protection locked="0"/>
    </xf>
    <xf numFmtId="166" fontId="22" fillId="0" borderId="143" xfId="1" applyNumberFormat="1" applyFont="1" applyBorder="1" applyAlignment="1" applyProtection="1">
      <alignment horizontal="center"/>
      <protection locked="0"/>
    </xf>
    <xf numFmtId="166" fontId="22" fillId="0" borderId="152" xfId="1" applyNumberFormat="1" applyFont="1" applyBorder="1" applyAlignment="1" applyProtection="1">
      <alignment horizontal="center"/>
      <protection locked="0"/>
    </xf>
    <xf numFmtId="166" fontId="22" fillId="0" borderId="139" xfId="1" applyNumberFormat="1" applyFont="1" applyBorder="1" applyAlignment="1" applyProtection="1">
      <alignment horizontal="center"/>
      <protection locked="0"/>
    </xf>
    <xf numFmtId="166" fontId="22" fillId="0" borderId="91" xfId="1" applyNumberFormat="1" applyFont="1" applyBorder="1" applyAlignment="1" applyProtection="1">
      <alignment horizontal="center"/>
      <protection locked="0"/>
    </xf>
    <xf numFmtId="166" fontId="22" fillId="0" borderId="60" xfId="1" applyNumberFormat="1" applyFont="1" applyBorder="1" applyAlignment="1" applyProtection="1">
      <alignment horizontal="center"/>
      <protection locked="0"/>
    </xf>
    <xf numFmtId="166" fontId="22" fillId="0" borderId="67" xfId="1" applyNumberFormat="1" applyFont="1" applyBorder="1" applyAlignment="1" applyProtection="1">
      <alignment horizontal="center"/>
      <protection locked="0"/>
    </xf>
    <xf numFmtId="166" fontId="22" fillId="0" borderId="64" xfId="1" applyNumberFormat="1" applyFont="1" applyBorder="1" applyAlignment="1" applyProtection="1">
      <alignment horizontal="center"/>
      <protection locked="0"/>
    </xf>
    <xf numFmtId="166" fontId="22" fillId="0" borderId="51" xfId="1" applyNumberFormat="1" applyFont="1" applyBorder="1" applyAlignment="1" applyProtection="1">
      <alignment horizontal="center"/>
      <protection locked="0"/>
    </xf>
    <xf numFmtId="166" fontId="22" fillId="0" borderId="140" xfId="1" applyNumberFormat="1" applyFont="1" applyBorder="1" applyAlignment="1" applyProtection="1">
      <alignment horizontal="center"/>
      <protection locked="0"/>
    </xf>
    <xf numFmtId="166" fontId="22" fillId="0" borderId="144" xfId="1" applyNumberFormat="1" applyFont="1" applyBorder="1" applyAlignment="1" applyProtection="1">
      <alignment horizontal="center"/>
      <protection locked="0"/>
    </xf>
    <xf numFmtId="166" fontId="22" fillId="0" borderId="134" xfId="1" applyNumberFormat="1" applyFont="1" applyBorder="1" applyAlignment="1" applyProtection="1">
      <alignment horizontal="center"/>
      <protection locked="0"/>
    </xf>
    <xf numFmtId="166" fontId="25" fillId="0" borderId="140" xfId="1" applyNumberFormat="1" applyFont="1" applyBorder="1" applyAlignment="1" applyProtection="1">
      <alignment horizontal="center"/>
      <protection locked="0"/>
    </xf>
    <xf numFmtId="166" fontId="25" fillId="0" borderId="144" xfId="1" applyNumberFormat="1" applyFont="1" applyBorder="1" applyAlignment="1" applyProtection="1">
      <alignment horizontal="center"/>
      <protection locked="0"/>
    </xf>
    <xf numFmtId="166" fontId="25" fillId="0" borderId="134" xfId="1" applyNumberFormat="1" applyFont="1" applyBorder="1" applyAlignment="1" applyProtection="1">
      <alignment horizontal="center"/>
      <protection locked="0"/>
    </xf>
    <xf numFmtId="166" fontId="25" fillId="0" borderId="148" xfId="1" applyNumberFormat="1" applyFont="1" applyBorder="1" applyAlignment="1" applyProtection="1">
      <alignment horizontal="center"/>
      <protection locked="0"/>
    </xf>
    <xf numFmtId="166" fontId="22" fillId="0" borderId="151" xfId="1" applyNumberFormat="1" applyFont="1" applyBorder="1" applyAlignment="1" applyProtection="1">
      <alignment horizontal="center"/>
      <protection locked="0"/>
    </xf>
    <xf numFmtId="166" fontId="22" fillId="0" borderId="153" xfId="1" applyNumberFormat="1" applyFont="1" applyBorder="1" applyAlignment="1" applyProtection="1">
      <alignment horizontal="center"/>
      <protection locked="0"/>
    </xf>
    <xf numFmtId="166" fontId="22" fillId="0" borderId="49" xfId="1" applyNumberFormat="1" applyFont="1" applyBorder="1" applyAlignment="1" applyProtection="1">
      <alignment horizontal="center"/>
      <protection locked="0"/>
    </xf>
    <xf numFmtId="166" fontId="25" fillId="0" borderId="137" xfId="1" applyNumberFormat="1" applyFont="1" applyBorder="1" applyAlignment="1" applyProtection="1">
      <alignment horizontal="center"/>
      <protection locked="0"/>
    </xf>
    <xf numFmtId="166" fontId="22" fillId="0" borderId="167" xfId="1" applyNumberFormat="1" applyFont="1" applyBorder="1" applyAlignment="1" applyProtection="1">
      <alignment horizontal="center"/>
      <protection locked="0"/>
    </xf>
    <xf numFmtId="166" fontId="25" fillId="0" borderId="167" xfId="1" applyNumberFormat="1" applyFont="1" applyBorder="1" applyAlignment="1" applyProtection="1">
      <alignment horizontal="center"/>
      <protection locked="0"/>
    </xf>
    <xf numFmtId="166" fontId="22" fillId="0" borderId="61" xfId="1" applyNumberFormat="1" applyFont="1" applyBorder="1" applyAlignment="1" applyProtection="1">
      <alignment horizontal="center"/>
      <protection locked="0"/>
    </xf>
    <xf numFmtId="166" fontId="22" fillId="0" borderId="52" xfId="1" applyNumberFormat="1" applyFont="1" applyBorder="1" applyAlignment="1" applyProtection="1">
      <alignment horizontal="center"/>
      <protection locked="0"/>
    </xf>
    <xf numFmtId="168" fontId="2" fillId="0" borderId="4" xfId="0" applyNumberFormat="1" applyFont="1" applyBorder="1" applyAlignment="1">
      <alignment horizontal="right"/>
    </xf>
    <xf numFmtId="168" fontId="2" fillId="0" borderId="5" xfId="0" applyNumberFormat="1" applyFont="1" applyBorder="1" applyAlignment="1">
      <alignment horizontal="right"/>
    </xf>
    <xf numFmtId="168" fontId="2" fillId="0" borderId="21" xfId="0" applyNumberFormat="1" applyFont="1" applyBorder="1" applyAlignment="1">
      <alignment horizontal="right"/>
    </xf>
    <xf numFmtId="168" fontId="3" fillId="0" borderId="0" xfId="0" applyNumberFormat="1" applyFont="1"/>
    <xf numFmtId="168" fontId="3" fillId="0" borderId="0" xfId="0" applyNumberFormat="1" applyFont="1" applyAlignment="1"/>
    <xf numFmtId="168" fontId="2" fillId="0" borderId="27" xfId="0" applyNumberFormat="1" applyFont="1" applyBorder="1" applyAlignment="1">
      <alignment horizontal="right"/>
    </xf>
    <xf numFmtId="168" fontId="2" fillId="0" borderId="28" xfId="0" applyNumberFormat="1" applyFont="1" applyBorder="1" applyAlignment="1">
      <alignment horizontal="right"/>
    </xf>
    <xf numFmtId="168" fontId="3" fillId="0" borderId="34" xfId="0" applyNumberFormat="1" applyFont="1" applyBorder="1"/>
    <xf numFmtId="168" fontId="3" fillId="0" borderId="0" xfId="0" applyNumberFormat="1" applyFont="1" applyBorder="1"/>
    <xf numFmtId="166" fontId="22" fillId="0" borderId="135" xfId="1" applyNumberFormat="1" applyFont="1" applyBorder="1" applyAlignment="1" applyProtection="1">
      <alignment horizontal="center"/>
      <protection locked="0"/>
    </xf>
    <xf numFmtId="166" fontId="22" fillId="0" borderId="141" xfId="1" applyNumberFormat="1" applyFont="1" applyBorder="1" applyAlignment="1" applyProtection="1">
      <alignment horizontal="center"/>
      <protection locked="0"/>
    </xf>
    <xf numFmtId="166" fontId="22" fillId="0" borderId="164" xfId="1" applyNumberFormat="1" applyFont="1" applyBorder="1" applyAlignment="1" applyProtection="1">
      <alignment horizontal="center"/>
      <protection locked="0"/>
    </xf>
    <xf numFmtId="166" fontId="25" fillId="0" borderId="168" xfId="0" applyNumberFormat="1" applyFont="1" applyBorder="1" applyAlignment="1">
      <alignment horizontal="center"/>
    </xf>
    <xf numFmtId="166" fontId="25" fillId="0" borderId="169" xfId="0" applyNumberFormat="1" applyFont="1" applyBorder="1" applyAlignment="1">
      <alignment horizontal="center"/>
    </xf>
    <xf numFmtId="166" fontId="25" fillId="0" borderId="170" xfId="0" applyNumberFormat="1" applyFont="1" applyBorder="1" applyAlignment="1">
      <alignment horizontal="center"/>
    </xf>
    <xf numFmtId="166" fontId="22" fillId="0" borderId="88" xfId="1" applyNumberFormat="1" applyFont="1" applyBorder="1" applyAlignment="1" applyProtection="1">
      <alignment horizontal="center"/>
      <protection locked="0"/>
    </xf>
    <xf numFmtId="166" fontId="25" fillId="0" borderId="171" xfId="0" applyNumberFormat="1" applyFont="1" applyBorder="1" applyAlignment="1">
      <alignment horizontal="center"/>
    </xf>
    <xf numFmtId="166" fontId="25" fillId="0" borderId="172" xfId="0" applyNumberFormat="1" applyFont="1" applyBorder="1" applyAlignment="1">
      <alignment horizontal="center"/>
    </xf>
    <xf numFmtId="166" fontId="25" fillId="0" borderId="135" xfId="1" applyNumberFormat="1" applyFont="1" applyBorder="1" applyAlignment="1" applyProtection="1">
      <alignment horizontal="center"/>
      <protection locked="0"/>
    </xf>
    <xf numFmtId="166" fontId="25" fillId="0" borderId="165" xfId="1" applyNumberFormat="1" applyFont="1" applyBorder="1" applyAlignment="1" applyProtection="1">
      <alignment horizontal="center"/>
      <protection locked="0"/>
    </xf>
    <xf numFmtId="166" fontId="25" fillId="0" borderId="141" xfId="1" applyNumberFormat="1" applyFont="1" applyBorder="1" applyAlignment="1" applyProtection="1">
      <alignment horizontal="center"/>
      <protection locked="0"/>
    </xf>
    <xf numFmtId="166" fontId="22" fillId="0" borderId="70" xfId="1" applyNumberFormat="1" applyFont="1" applyBorder="1" applyAlignment="1" applyProtection="1">
      <alignment horizontal="center"/>
      <protection locked="0"/>
    </xf>
    <xf numFmtId="166" fontId="22" fillId="0" borderId="68" xfId="1" applyNumberFormat="1" applyFont="1" applyBorder="1" applyAlignment="1" applyProtection="1">
      <alignment horizontal="center"/>
      <protection locked="0"/>
    </xf>
    <xf numFmtId="166" fontId="25" fillId="0" borderId="65" xfId="1" applyNumberFormat="1" applyFont="1" applyBorder="1" applyAlignment="1" applyProtection="1">
      <alignment horizontal="center"/>
      <protection locked="0"/>
    </xf>
    <xf numFmtId="166" fontId="25" fillId="0" borderId="61" xfId="1" applyNumberFormat="1" applyFont="1" applyBorder="1" applyAlignment="1" applyProtection="1">
      <alignment horizontal="center"/>
      <protection locked="0"/>
    </xf>
    <xf numFmtId="166" fontId="25" fillId="0" borderId="52" xfId="1" applyNumberFormat="1" applyFont="1" applyBorder="1" applyAlignment="1" applyProtection="1">
      <alignment horizontal="center"/>
      <protection locked="0"/>
    </xf>
    <xf numFmtId="166" fontId="22" fillId="0" borderId="65" xfId="1" applyNumberFormat="1" applyFont="1" applyBorder="1" applyAlignment="1" applyProtection="1">
      <alignment horizontal="center"/>
      <protection locked="0"/>
    </xf>
    <xf numFmtId="166" fontId="22" fillId="0" borderId="133" xfId="1" applyNumberFormat="1" applyFont="1" applyBorder="1" applyAlignment="1" applyProtection="1">
      <alignment horizontal="center"/>
      <protection locked="0"/>
    </xf>
    <xf numFmtId="166" fontId="22" fillId="0" borderId="85" xfId="1" applyNumberFormat="1" applyFont="1" applyBorder="1" applyAlignment="1" applyProtection="1">
      <alignment horizontal="center"/>
      <protection locked="0"/>
    </xf>
    <xf numFmtId="166" fontId="22" fillId="0" borderId="87" xfId="1" applyNumberFormat="1" applyFont="1" applyBorder="1" applyAlignment="1" applyProtection="1">
      <alignment horizontal="center"/>
      <protection locked="0"/>
    </xf>
    <xf numFmtId="166" fontId="22" fillId="0" borderId="159" xfId="1" applyNumberFormat="1" applyFont="1" applyBorder="1" applyAlignment="1" applyProtection="1">
      <alignment horizontal="center"/>
      <protection locked="0"/>
    </xf>
    <xf numFmtId="166" fontId="22" fillId="0" borderId="162" xfId="1" applyNumberFormat="1" applyFont="1" applyBorder="1" applyAlignment="1" applyProtection="1">
      <alignment horizontal="center"/>
      <protection locked="0"/>
    </xf>
    <xf numFmtId="166" fontId="25" fillId="0" borderId="64" xfId="1" applyNumberFormat="1" applyFont="1" applyBorder="1" applyAlignment="1" applyProtection="1">
      <alignment horizontal="center"/>
      <protection locked="0"/>
    </xf>
    <xf numFmtId="166" fontId="25" fillId="0" borderId="60" xfId="1" applyNumberFormat="1" applyFont="1" applyBorder="1" applyAlignment="1" applyProtection="1">
      <alignment horizontal="center"/>
      <protection locked="0"/>
    </xf>
    <xf numFmtId="166" fontId="25" fillId="0" borderId="51" xfId="1" applyNumberFormat="1" applyFont="1" applyBorder="1" applyAlignment="1" applyProtection="1">
      <alignment horizontal="center"/>
      <protection locked="0"/>
    </xf>
    <xf numFmtId="166" fontId="22" fillId="0" borderId="205" xfId="1" applyNumberFormat="1" applyFont="1" applyBorder="1" applyAlignment="1" applyProtection="1">
      <alignment horizontal="center"/>
      <protection locked="0"/>
    </xf>
    <xf numFmtId="166" fontId="22" fillId="0" borderId="147" xfId="1" applyNumberFormat="1" applyFont="1" applyBorder="1" applyAlignment="1" applyProtection="1">
      <alignment horizontal="center"/>
      <protection locked="0"/>
    </xf>
    <xf numFmtId="166" fontId="25" fillId="0" borderId="140" xfId="2" applyNumberFormat="1" applyFont="1" applyFill="1" applyBorder="1" applyAlignment="1">
      <alignment horizontal="center"/>
    </xf>
    <xf numFmtId="166" fontId="25" fillId="0" borderId="144" xfId="2" applyNumberFormat="1" applyFont="1" applyBorder="1" applyAlignment="1">
      <alignment horizontal="center"/>
    </xf>
    <xf numFmtId="166" fontId="25" fillId="0" borderId="134" xfId="2" applyNumberFormat="1" applyFont="1" applyBorder="1" applyAlignment="1">
      <alignment horizontal="center"/>
    </xf>
    <xf numFmtId="166" fontId="25" fillId="0" borderId="140" xfId="2" applyNumberFormat="1" applyFont="1" applyBorder="1" applyAlignment="1">
      <alignment horizontal="center"/>
    </xf>
    <xf numFmtId="166" fontId="22" fillId="0" borderId="148" xfId="1" applyNumberFormat="1" applyFont="1" applyBorder="1" applyAlignment="1" applyProtection="1">
      <alignment horizontal="center"/>
      <protection locked="0"/>
    </xf>
    <xf numFmtId="166" fontId="25" fillId="0" borderId="154" xfId="2" applyNumberFormat="1" applyFont="1" applyBorder="1" applyAlignment="1">
      <alignment horizontal="center"/>
    </xf>
    <xf numFmtId="166" fontId="25" fillId="0" borderId="156" xfId="2" applyNumberFormat="1" applyFont="1" applyBorder="1" applyAlignment="1">
      <alignment horizontal="center"/>
    </xf>
    <xf numFmtId="166" fontId="22" fillId="0" borderId="156" xfId="1" applyNumberFormat="1" applyFont="1" applyBorder="1" applyAlignment="1" applyProtection="1">
      <alignment horizontal="center"/>
      <protection locked="0"/>
    </xf>
    <xf numFmtId="166" fontId="25" fillId="0" borderId="173" xfId="2" applyNumberFormat="1" applyFont="1" applyBorder="1" applyAlignment="1">
      <alignment horizontal="center" vertical="center"/>
    </xf>
    <xf numFmtId="166" fontId="25" fillId="0" borderId="174" xfId="2" applyNumberFormat="1" applyFont="1" applyBorder="1" applyAlignment="1">
      <alignment horizontal="center" vertical="center"/>
    </xf>
    <xf numFmtId="166" fontId="25" fillId="0" borderId="162" xfId="2" applyNumberFormat="1" applyFont="1" applyBorder="1" applyAlignment="1">
      <alignment horizontal="center" vertical="center"/>
    </xf>
    <xf numFmtId="166" fontId="25" fillId="0" borderId="175" xfId="2" applyNumberFormat="1" applyFont="1" applyBorder="1" applyAlignment="1">
      <alignment horizontal="center" vertical="center"/>
    </xf>
    <xf numFmtId="166" fontId="22" fillId="0" borderId="160" xfId="1" applyNumberFormat="1" applyFont="1" applyBorder="1" applyAlignment="1" applyProtection="1">
      <alignment horizontal="center"/>
      <protection locked="0"/>
    </xf>
    <xf numFmtId="166" fontId="25" fillId="0" borderId="161" xfId="2" applyNumberFormat="1" applyFont="1" applyBorder="1" applyAlignment="1">
      <alignment horizontal="center"/>
    </xf>
    <xf numFmtId="166" fontId="25" fillId="0" borderId="153" xfId="2" applyNumberFormat="1" applyFont="1" applyBorder="1" applyAlignment="1">
      <alignment horizontal="center" vertical="center"/>
    </xf>
    <xf numFmtId="166" fontId="25" fillId="0" borderId="22" xfId="2" applyNumberFormat="1" applyFont="1" applyFill="1" applyBorder="1" applyAlignment="1">
      <alignment horizontal="center" vertical="center"/>
    </xf>
    <xf numFmtId="166" fontId="25" fillId="0" borderId="166" xfId="2" applyNumberFormat="1" applyFont="1" applyBorder="1" applyAlignment="1">
      <alignment horizontal="center" vertical="center"/>
    </xf>
    <xf numFmtId="166" fontId="25" fillId="0" borderId="157" xfId="2" applyNumberFormat="1" applyFont="1" applyBorder="1" applyAlignment="1">
      <alignment horizontal="center" vertical="center"/>
    </xf>
    <xf numFmtId="166" fontId="25" fillId="0" borderId="176" xfId="2" applyNumberFormat="1" applyFont="1" applyBorder="1" applyAlignment="1">
      <alignment horizontal="center" vertical="center"/>
    </xf>
    <xf numFmtId="166" fontId="22" fillId="0" borderId="59" xfId="1" applyNumberFormat="1" applyFont="1" applyBorder="1" applyAlignment="1" applyProtection="1">
      <alignment horizontal="center" vertical="center"/>
      <protection locked="0"/>
    </xf>
    <xf numFmtId="166" fontId="22" fillId="0" borderId="51" xfId="1" applyNumberFormat="1" applyFont="1" applyBorder="1" applyAlignment="1" applyProtection="1">
      <alignment horizontal="center" vertical="center"/>
      <protection locked="0"/>
    </xf>
    <xf numFmtId="166" fontId="25" fillId="0" borderId="17" xfId="2" applyNumberFormat="1" applyFont="1" applyBorder="1" applyAlignment="1">
      <alignment horizontal="center" vertical="center"/>
    </xf>
    <xf numFmtId="166" fontId="25" fillId="0" borderId="118" xfId="2" applyNumberFormat="1" applyFont="1" applyBorder="1" applyAlignment="1">
      <alignment horizontal="center" vertical="center"/>
    </xf>
    <xf numFmtId="166" fontId="25" fillId="0" borderId="117" xfId="2" applyNumberFormat="1" applyFont="1" applyBorder="1" applyAlignment="1">
      <alignment horizontal="center" vertical="center"/>
    </xf>
    <xf numFmtId="166" fontId="22" fillId="0" borderId="63" xfId="1" applyNumberFormat="1" applyFont="1" applyBorder="1" applyAlignment="1" applyProtection="1">
      <alignment horizontal="center" vertical="center"/>
      <protection locked="0"/>
    </xf>
    <xf numFmtId="166" fontId="22" fillId="0" borderId="50" xfId="1" applyNumberFormat="1" applyFont="1" applyBorder="1" applyAlignment="1" applyProtection="1">
      <alignment horizontal="center" vertical="center"/>
      <protection locked="0"/>
    </xf>
    <xf numFmtId="166" fontId="22" fillId="0" borderId="152" xfId="1" applyNumberFormat="1" applyFont="1" applyBorder="1" applyAlignment="1" applyProtection="1">
      <alignment horizontal="center" vertical="center"/>
      <protection locked="0"/>
    </xf>
    <xf numFmtId="166" fontId="22" fillId="0" borderId="153" xfId="1" applyNumberFormat="1" applyFont="1" applyBorder="1" applyAlignment="1" applyProtection="1">
      <alignment horizontal="center" vertical="center"/>
      <protection locked="0"/>
    </xf>
    <xf numFmtId="166" fontId="22" fillId="0" borderId="205" xfId="1" applyNumberFormat="1" applyFont="1" applyBorder="1" applyAlignment="1" applyProtection="1">
      <alignment horizontal="center" vertical="center"/>
      <protection locked="0"/>
    </xf>
    <xf numFmtId="166" fontId="22" fillId="0" borderId="148" xfId="1" applyNumberFormat="1" applyFont="1" applyBorder="1" applyAlignment="1" applyProtection="1">
      <alignment horizontal="center" vertical="center"/>
      <protection locked="0"/>
    </xf>
    <xf numFmtId="168" fontId="22" fillId="0" borderId="137" xfId="1" applyNumberFormat="1" applyFont="1" applyBorder="1" applyAlignment="1" applyProtection="1">
      <alignment horizontal="center"/>
      <protection locked="0"/>
    </xf>
    <xf numFmtId="168" fontId="22" fillId="0" borderId="142" xfId="1" applyNumberFormat="1" applyFont="1" applyBorder="1" applyAlignment="1" applyProtection="1">
      <alignment horizontal="center"/>
      <protection locked="0"/>
    </xf>
    <xf numFmtId="168" fontId="22" fillId="0" borderId="84" xfId="1" applyNumberFormat="1" applyFont="1" applyBorder="1" applyAlignment="1" applyProtection="1">
      <alignment horizontal="center"/>
      <protection locked="0"/>
    </xf>
    <xf numFmtId="168" fontId="25" fillId="0" borderId="91" xfId="1" applyNumberFormat="1" applyFont="1" applyBorder="1" applyAlignment="1" applyProtection="1">
      <alignment horizontal="center"/>
      <protection locked="0"/>
    </xf>
    <xf numFmtId="168" fontId="22" fillId="0" borderId="139" xfId="1" applyNumberFormat="1" applyFont="1" applyBorder="1" applyAlignment="1" applyProtection="1">
      <alignment horizontal="center"/>
      <protection locked="0"/>
    </xf>
    <xf numFmtId="168" fontId="22" fillId="0" borderId="143" xfId="1" applyNumberFormat="1" applyFont="1" applyBorder="1" applyAlignment="1" applyProtection="1">
      <alignment horizontal="center"/>
      <protection locked="0"/>
    </xf>
    <xf numFmtId="168" fontId="22" fillId="0" borderId="91" xfId="1" applyNumberFormat="1" applyFont="1" applyBorder="1" applyAlignment="1" applyProtection="1">
      <alignment horizontal="center"/>
      <protection locked="0"/>
    </xf>
    <xf numFmtId="168" fontId="22" fillId="0" borderId="158" xfId="1" applyNumberFormat="1" applyFont="1" applyBorder="1" applyAlignment="1" applyProtection="1">
      <alignment horizontal="center"/>
      <protection locked="0"/>
    </xf>
    <xf numFmtId="168" fontId="22" fillId="0" borderId="161" xfId="1" applyNumberFormat="1" applyFont="1" applyBorder="1" applyAlignment="1" applyProtection="1">
      <alignment horizontal="center"/>
      <protection locked="0"/>
    </xf>
    <xf numFmtId="168" fontId="25" fillId="0" borderId="139" xfId="1" applyNumberFormat="1" applyFont="1" applyBorder="1" applyAlignment="1" applyProtection="1">
      <alignment horizontal="center"/>
      <protection locked="0"/>
    </xf>
    <xf numFmtId="168" fontId="25" fillId="0" borderId="167" xfId="1" applyNumberFormat="1" applyFont="1" applyBorder="1" applyAlignment="1" applyProtection="1">
      <alignment horizontal="center"/>
      <protection locked="0"/>
    </xf>
    <xf numFmtId="168" fontId="25" fillId="0" borderId="143" xfId="1" applyNumberFormat="1" applyFont="1" applyBorder="1" applyAlignment="1" applyProtection="1">
      <alignment horizontal="center"/>
      <protection locked="0"/>
    </xf>
    <xf numFmtId="168" fontId="22" fillId="0" borderId="60" xfId="1" applyNumberFormat="1" applyFont="1" applyBorder="1" applyAlignment="1" applyProtection="1">
      <alignment horizontal="center"/>
      <protection locked="0"/>
    </xf>
    <xf numFmtId="168" fontId="22" fillId="0" borderId="67" xfId="1" applyNumberFormat="1" applyFont="1" applyBorder="1" applyAlignment="1" applyProtection="1">
      <alignment horizontal="center"/>
      <protection locked="0"/>
    </xf>
    <xf numFmtId="168" fontId="25" fillId="0" borderId="64" xfId="1" applyNumberFormat="1" applyFont="1" applyBorder="1" applyAlignment="1" applyProtection="1">
      <alignment horizontal="center"/>
      <protection locked="0"/>
    </xf>
    <xf numFmtId="168" fontId="25" fillId="0" borderId="60" xfId="1" applyNumberFormat="1" applyFont="1" applyBorder="1" applyAlignment="1" applyProtection="1">
      <alignment horizontal="center"/>
      <protection locked="0"/>
    </xf>
    <xf numFmtId="168" fontId="25" fillId="0" borderId="51" xfId="1" applyNumberFormat="1" applyFont="1" applyBorder="1" applyAlignment="1" applyProtection="1">
      <alignment horizontal="center"/>
      <protection locked="0"/>
    </xf>
    <xf numFmtId="168" fontId="22" fillId="0" borderId="64" xfId="1" applyNumberFormat="1" applyFont="1" applyBorder="1" applyAlignment="1" applyProtection="1">
      <alignment horizontal="center"/>
      <protection locked="0"/>
    </xf>
    <xf numFmtId="168" fontId="22" fillId="0" borderId="51" xfId="1" applyNumberFormat="1" applyFont="1" applyBorder="1" applyAlignment="1" applyProtection="1">
      <alignment horizontal="center"/>
      <protection locked="0"/>
    </xf>
    <xf numFmtId="168" fontId="22" fillId="0" borderId="152" xfId="1" applyNumberFormat="1" applyFont="1" applyBorder="1" applyAlignment="1" applyProtection="1">
      <alignment horizontal="center"/>
      <protection locked="0"/>
    </xf>
    <xf numFmtId="168" fontId="22" fillId="0" borderId="205" xfId="1" applyNumberFormat="1" applyFont="1" applyBorder="1" applyAlignment="1" applyProtection="1">
      <alignment horizontal="center"/>
      <protection locked="0"/>
    </xf>
    <xf numFmtId="168" fontId="22" fillId="0" borderId="147" xfId="1" applyNumberFormat="1" applyFont="1" applyBorder="1" applyAlignment="1" applyProtection="1">
      <alignment horizontal="center"/>
      <protection locked="0"/>
    </xf>
    <xf numFmtId="0" fontId="8" fillId="0" borderId="3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209" xfId="1" applyFont="1" applyBorder="1" applyAlignment="1">
      <alignment horizontal="center" vertical="center"/>
    </xf>
    <xf numFmtId="0" fontId="9" fillId="0" borderId="209" xfId="2" applyFont="1" applyBorder="1" applyAlignment="1">
      <alignment horizontal="center" vertical="center" wrapText="1"/>
    </xf>
    <xf numFmtId="0" fontId="9" fillId="0" borderId="83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/>
    </xf>
    <xf numFmtId="0" fontId="8" fillId="0" borderId="53" xfId="2" applyFont="1" applyBorder="1" applyAlignment="1">
      <alignment horizontal="center"/>
    </xf>
    <xf numFmtId="0" fontId="0" fillId="0" borderId="35" xfId="0" applyFont="1" applyBorder="1" applyAlignment="1">
      <alignment horizontal="center" vertical="center"/>
    </xf>
    <xf numFmtId="0" fontId="0" fillId="0" borderId="44" xfId="0" applyFont="1" applyBorder="1"/>
    <xf numFmtId="0" fontId="0" fillId="0" borderId="44" xfId="0" applyFont="1" applyBorder="1" applyAlignment="1">
      <alignment horizontal="center"/>
    </xf>
    <xf numFmtId="0" fontId="8" fillId="0" borderId="38" xfId="0" applyFont="1" applyBorder="1"/>
    <xf numFmtId="0" fontId="8" fillId="0" borderId="35" xfId="0" applyFont="1" applyBorder="1" applyAlignment="1">
      <alignment horizontal="center"/>
    </xf>
    <xf numFmtId="0" fontId="8" fillId="0" borderId="201" xfId="1" applyFont="1" applyBorder="1" applyAlignment="1">
      <alignment horizontal="center" vertical="center"/>
    </xf>
    <xf numFmtId="0" fontId="8" fillId="0" borderId="23" xfId="2" applyFont="1" applyBorder="1" applyAlignment="1">
      <alignment horizontal="center"/>
    </xf>
    <xf numFmtId="0" fontId="2" fillId="0" borderId="0" xfId="0" applyFont="1"/>
    <xf numFmtId="0" fontId="8" fillId="0" borderId="36" xfId="2" applyFont="1" applyBorder="1" applyAlignment="1">
      <alignment horizontal="center"/>
    </xf>
    <xf numFmtId="0" fontId="54" fillId="32" borderId="189" xfId="1" applyNumberFormat="1" applyFont="1" applyFill="1" applyBorder="1" applyAlignment="1" applyProtection="1">
      <alignment horizontal="center"/>
    </xf>
    <xf numFmtId="0" fontId="22" fillId="32" borderId="210" xfId="1" applyNumberFormat="1" applyFont="1" applyFill="1" applyBorder="1" applyAlignment="1" applyProtection="1">
      <alignment horizontal="center"/>
    </xf>
    <xf numFmtId="0" fontId="54" fillId="32" borderId="191" xfId="1" applyNumberFormat="1" applyFont="1" applyFill="1" applyBorder="1" applyAlignment="1" applyProtection="1">
      <alignment horizontal="center"/>
    </xf>
    <xf numFmtId="0" fontId="54" fillId="32" borderId="185" xfId="1" applyNumberFormat="1" applyFont="1" applyFill="1" applyBorder="1" applyAlignment="1" applyProtection="1">
      <alignment horizontal="center"/>
    </xf>
    <xf numFmtId="0" fontId="22" fillId="32" borderId="212" xfId="1" applyNumberFormat="1" applyFont="1" applyFill="1" applyBorder="1" applyAlignment="1" applyProtection="1">
      <alignment horizontal="center"/>
    </xf>
    <xf numFmtId="0" fontId="54" fillId="32" borderId="211" xfId="1" applyNumberFormat="1" applyFont="1" applyFill="1" applyBorder="1" applyAlignment="1" applyProtection="1">
      <alignment horizontal="center"/>
      <protection locked="0"/>
    </xf>
    <xf numFmtId="0" fontId="22" fillId="32" borderId="189" xfId="1" applyNumberFormat="1" applyFont="1" applyFill="1" applyBorder="1" applyAlignment="1" applyProtection="1">
      <alignment horizontal="center"/>
      <protection locked="0"/>
    </xf>
    <xf numFmtId="0" fontId="22" fillId="32" borderId="210" xfId="1" applyNumberFormat="1" applyFont="1" applyFill="1" applyBorder="1" applyAlignment="1" applyProtection="1">
      <alignment horizontal="center"/>
      <protection locked="0"/>
    </xf>
    <xf numFmtId="0" fontId="54" fillId="32" borderId="191" xfId="1" applyNumberFormat="1" applyFont="1" applyFill="1" applyBorder="1" applyAlignment="1" applyProtection="1">
      <alignment horizontal="center"/>
      <protection locked="0"/>
    </xf>
    <xf numFmtId="0" fontId="22" fillId="32" borderId="191" xfId="1" applyNumberFormat="1" applyFont="1" applyFill="1" applyBorder="1" applyAlignment="1" applyProtection="1">
      <alignment horizontal="center"/>
      <protection locked="0"/>
    </xf>
    <xf numFmtId="0" fontId="22" fillId="32" borderId="185" xfId="1" applyNumberFormat="1" applyFont="1" applyFill="1" applyBorder="1" applyAlignment="1" applyProtection="1">
      <alignment horizontal="center"/>
      <protection locked="0"/>
    </xf>
    <xf numFmtId="0" fontId="22" fillId="0" borderId="136" xfId="1" applyNumberFormat="1" applyFont="1" applyBorder="1" applyAlignment="1" applyProtection="1">
      <alignment horizontal="center"/>
      <protection locked="0"/>
    </xf>
    <xf numFmtId="0" fontId="22" fillId="32" borderId="184" xfId="1" applyNumberFormat="1" applyFont="1" applyFill="1" applyBorder="1" applyAlignment="1" applyProtection="1">
      <alignment horizontal="center"/>
      <protection locked="0"/>
    </xf>
    <xf numFmtId="0" fontId="22" fillId="32" borderId="190" xfId="1" applyNumberFormat="1" applyFont="1" applyFill="1" applyBorder="1" applyAlignment="1" applyProtection="1">
      <alignment horizontal="center"/>
      <protection locked="0"/>
    </xf>
    <xf numFmtId="1" fontId="21" fillId="35" borderId="58" xfId="1" applyNumberFormat="1" applyFont="1" applyFill="1" applyBorder="1" applyAlignment="1" applyProtection="1">
      <alignment horizontal="center"/>
      <protection locked="0"/>
    </xf>
    <xf numFmtId="0" fontId="8" fillId="0" borderId="76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9" fillId="0" borderId="83" xfId="2" applyFont="1" applyBorder="1" applyAlignment="1">
      <alignment horizontal="center" vertical="center"/>
    </xf>
    <xf numFmtId="0" fontId="9" fillId="0" borderId="9" xfId="2" applyFont="1" applyBorder="1" applyAlignment="1">
      <alignment horizontal="center"/>
    </xf>
    <xf numFmtId="1" fontId="22" fillId="0" borderId="155" xfId="1" applyNumberFormat="1" applyFont="1" applyBorder="1" applyAlignment="1" applyProtection="1">
      <alignment horizontal="center"/>
      <protection locked="0"/>
    </xf>
    <xf numFmtId="0" fontId="9" fillId="0" borderId="31" xfId="2" applyFont="1" applyBorder="1" applyAlignment="1">
      <alignment horizontal="center"/>
    </xf>
    <xf numFmtId="167" fontId="22" fillId="0" borderId="142" xfId="1" applyNumberFormat="1" applyFont="1" applyBorder="1" applyAlignment="1" applyProtection="1">
      <alignment horizontal="center"/>
      <protection locked="0"/>
    </xf>
    <xf numFmtId="166" fontId="22" fillId="0" borderId="157" xfId="1" applyNumberFormat="1" applyFont="1" applyBorder="1" applyAlignment="1" applyProtection="1">
      <alignment horizontal="center"/>
      <protection locked="0"/>
    </xf>
    <xf numFmtId="167" fontId="22" fillId="0" borderId="137" xfId="1" applyNumberFormat="1" applyFont="1" applyBorder="1" applyAlignment="1" applyProtection="1">
      <alignment horizontal="center"/>
      <protection locked="0"/>
    </xf>
    <xf numFmtId="167" fontId="22" fillId="0" borderId="87" xfId="1" applyNumberFormat="1" applyFont="1" applyBorder="1" applyAlignment="1" applyProtection="1">
      <alignment horizontal="center"/>
      <protection locked="0"/>
    </xf>
    <xf numFmtId="0" fontId="8" fillId="0" borderId="31" xfId="1" applyFont="1" applyBorder="1" applyAlignment="1">
      <alignment horizontal="center"/>
    </xf>
    <xf numFmtId="0" fontId="8" fillId="0" borderId="73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/>
    </xf>
    <xf numFmtId="0" fontId="9" fillId="0" borderId="73" xfId="2" applyFont="1" applyBorder="1" applyAlignment="1">
      <alignment horizontal="center"/>
    </xf>
    <xf numFmtId="0" fontId="9" fillId="0" borderId="7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1" fontId="22" fillId="32" borderId="125" xfId="1" applyNumberFormat="1" applyFont="1" applyFill="1" applyBorder="1" applyAlignment="1" applyProtection="1">
      <alignment horizontal="center"/>
    </xf>
    <xf numFmtId="0" fontId="8" fillId="0" borderId="26" xfId="1" applyFont="1" applyBorder="1" applyAlignment="1">
      <alignment horizontal="center" vertical="center"/>
    </xf>
    <xf numFmtId="49" fontId="8" fillId="0" borderId="39" xfId="1" applyNumberFormat="1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8" fillId="0" borderId="213" xfId="1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1" fontId="9" fillId="0" borderId="24" xfId="0" applyNumberFormat="1" applyFont="1" applyBorder="1" applyAlignment="1" applyProtection="1">
      <alignment horizontal="left"/>
      <protection locked="0"/>
    </xf>
    <xf numFmtId="0" fontId="9" fillId="0" borderId="35" xfId="2" applyFont="1" applyBorder="1" applyAlignment="1">
      <alignment horizontal="center" vertical="center"/>
    </xf>
    <xf numFmtId="0" fontId="8" fillId="0" borderId="213" xfId="1" applyFont="1" applyBorder="1" applyAlignment="1">
      <alignment horizontal="left"/>
    </xf>
    <xf numFmtId="1" fontId="11" fillId="2" borderId="41" xfId="0" applyNumberFormat="1" applyFont="1" applyFill="1" applyBorder="1" applyAlignment="1">
      <alignment horizontal="right"/>
    </xf>
    <xf numFmtId="0" fontId="10" fillId="6" borderId="2" xfId="0" applyFont="1" applyFill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8" fillId="0" borderId="83" xfId="1" applyFont="1" applyBorder="1" applyAlignment="1">
      <alignment horizontal="center" vertical="center"/>
    </xf>
    <xf numFmtId="1" fontId="25" fillId="0" borderId="218" xfId="1" applyNumberFormat="1" applyFont="1" applyBorder="1" applyAlignment="1" applyProtection="1">
      <alignment horizontal="center"/>
    </xf>
    <xf numFmtId="0" fontId="5" fillId="0" borderId="44" xfId="0" applyFont="1" applyBorder="1"/>
    <xf numFmtId="0" fontId="1" fillId="0" borderId="44" xfId="0" applyFont="1" applyBorder="1" applyAlignment="1">
      <alignment horizontal="center" vertical="center"/>
    </xf>
    <xf numFmtId="0" fontId="3" fillId="0" borderId="44" xfId="0" applyFont="1" applyBorder="1"/>
    <xf numFmtId="0" fontId="0" fillId="0" borderId="44" xfId="0" applyBorder="1"/>
    <xf numFmtId="0" fontId="3" fillId="0" borderId="220" xfId="0" applyFont="1" applyBorder="1"/>
    <xf numFmtId="168" fontId="2" fillId="0" borderId="221" xfId="0" applyNumberFormat="1" applyFont="1" applyBorder="1" applyAlignment="1">
      <alignment horizontal="right"/>
    </xf>
    <xf numFmtId="1" fontId="11" fillId="2" borderId="25" xfId="0" applyNumberFormat="1" applyFont="1" applyFill="1" applyBorder="1" applyAlignment="1">
      <alignment horizontal="right"/>
    </xf>
    <xf numFmtId="0" fontId="10" fillId="6" borderId="18" xfId="0" applyFont="1" applyFill="1" applyBorder="1" applyAlignment="1">
      <alignment horizontal="center" vertical="center"/>
    </xf>
    <xf numFmtId="0" fontId="10" fillId="6" borderId="219" xfId="0" applyFont="1" applyFill="1" applyBorder="1" applyAlignment="1">
      <alignment horizontal="center" vertical="center"/>
    </xf>
    <xf numFmtId="166" fontId="2" fillId="2" borderId="5" xfId="0" applyNumberFormat="1" applyFont="1" applyFill="1" applyBorder="1"/>
    <xf numFmtId="166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5" xfId="0" applyNumberFormat="1" applyFont="1" applyFill="1" applyBorder="1"/>
    <xf numFmtId="0" fontId="9" fillId="0" borderId="29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8" fillId="0" borderId="37" xfId="2" applyFont="1" applyBorder="1"/>
    <xf numFmtId="0" fontId="8" fillId="0" borderId="37" xfId="2" applyFont="1" applyBorder="1" applyAlignment="1">
      <alignment horizontal="center"/>
    </xf>
    <xf numFmtId="0" fontId="8" fillId="0" borderId="38" xfId="2" applyFont="1" applyBorder="1"/>
    <xf numFmtId="168" fontId="11" fillId="0" borderId="4" xfId="0" applyNumberFormat="1" applyFont="1" applyBorder="1" applyAlignment="1">
      <alignment horizontal="right"/>
    </xf>
    <xf numFmtId="168" fontId="11" fillId="0" borderId="10" xfId="0" applyNumberFormat="1" applyFont="1" applyBorder="1" applyAlignment="1">
      <alignment horizontal="right"/>
    </xf>
    <xf numFmtId="168" fontId="11" fillId="0" borderId="7" xfId="0" applyNumberFormat="1" applyFont="1" applyBorder="1" applyAlignment="1">
      <alignment horizontal="right"/>
    </xf>
    <xf numFmtId="168" fontId="53" fillId="0" borderId="7" xfId="0" applyNumberFormat="1" applyFont="1" applyBorder="1" applyAlignment="1">
      <alignment horizontal="right"/>
    </xf>
    <xf numFmtId="168" fontId="25" fillId="0" borderId="147" xfId="1" applyNumberFormat="1" applyFont="1" applyBorder="1" applyAlignment="1" applyProtection="1">
      <alignment horizontal="center"/>
      <protection locked="0"/>
    </xf>
    <xf numFmtId="168" fontId="22" fillId="0" borderId="150" xfId="1" applyNumberFormat="1" applyFont="1" applyBorder="1" applyAlignment="1" applyProtection="1">
      <alignment horizontal="center"/>
      <protection locked="0"/>
    </xf>
    <xf numFmtId="0" fontId="18" fillId="0" borderId="82" xfId="2" applyBorder="1"/>
    <xf numFmtId="0" fontId="18" fillId="0" borderId="41" xfId="2" applyBorder="1"/>
    <xf numFmtId="49" fontId="8" fillId="0" borderId="8" xfId="1" applyNumberFormat="1" applyFont="1" applyBorder="1" applyAlignment="1" applyProtection="1">
      <alignment horizontal="left" vertical="center"/>
    </xf>
    <xf numFmtId="0" fontId="18" fillId="0" borderId="81" xfId="2" applyBorder="1"/>
    <xf numFmtId="0" fontId="9" fillId="0" borderId="41" xfId="2" applyFont="1" applyBorder="1" applyAlignment="1">
      <alignment horizontal="center"/>
    </xf>
    <xf numFmtId="0" fontId="9" fillId="0" borderId="213" xfId="2" applyFont="1" applyBorder="1" applyAlignment="1">
      <alignment horizontal="center"/>
    </xf>
    <xf numFmtId="0" fontId="9" fillId="0" borderId="80" xfId="2" applyFont="1" applyBorder="1" applyAlignment="1">
      <alignment horizontal="center"/>
    </xf>
    <xf numFmtId="0" fontId="8" fillId="0" borderId="4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/>
    </xf>
    <xf numFmtId="0" fontId="9" fillId="0" borderId="40" xfId="2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1" applyFont="1" applyFill="1" applyBorder="1" applyAlignment="1">
      <alignment horizontal="center"/>
    </xf>
    <xf numFmtId="168" fontId="11" fillId="0" borderId="11" xfId="0" applyNumberFormat="1" applyFont="1" applyBorder="1" applyAlignment="1">
      <alignment horizontal="right"/>
    </xf>
    <xf numFmtId="1" fontId="25" fillId="0" borderId="216" xfId="1" applyNumberFormat="1" applyFont="1" applyBorder="1" applyAlignment="1" applyProtection="1">
      <alignment horizontal="center"/>
    </xf>
    <xf numFmtId="0" fontId="22" fillId="32" borderId="222" xfId="1" applyNumberFormat="1" applyFont="1" applyFill="1" applyBorder="1" applyAlignment="1" applyProtection="1">
      <alignment horizontal="center"/>
    </xf>
    <xf numFmtId="0" fontId="22" fillId="0" borderId="224" xfId="1" applyNumberFormat="1" applyFont="1" applyBorder="1" applyAlignment="1" applyProtection="1">
      <alignment horizontal="center"/>
    </xf>
    <xf numFmtId="166" fontId="22" fillId="0" borderId="225" xfId="1" applyNumberFormat="1" applyFont="1" applyBorder="1" applyAlignment="1" applyProtection="1">
      <alignment horizontal="center"/>
      <protection locked="0"/>
    </xf>
    <xf numFmtId="0" fontId="22" fillId="0" borderId="217" xfId="1" applyNumberFormat="1" applyFont="1" applyBorder="1" applyAlignment="1" applyProtection="1">
      <alignment horizontal="center"/>
    </xf>
    <xf numFmtId="166" fontId="11" fillId="0" borderId="39" xfId="0" applyNumberFormat="1" applyFont="1" applyBorder="1" applyAlignment="1">
      <alignment horizontal="right"/>
    </xf>
    <xf numFmtId="0" fontId="0" fillId="0" borderId="45" xfId="0" applyBorder="1"/>
    <xf numFmtId="166" fontId="11" fillId="0" borderId="226" xfId="0" applyNumberFormat="1" applyFont="1" applyBorder="1" applyAlignment="1">
      <alignment horizontal="right"/>
    </xf>
    <xf numFmtId="0" fontId="3" fillId="0" borderId="45" xfId="0" applyFont="1" applyBorder="1"/>
    <xf numFmtId="0" fontId="1" fillId="0" borderId="45" xfId="0" applyFont="1" applyBorder="1" applyAlignment="1">
      <alignment horizontal="center"/>
    </xf>
    <xf numFmtId="0" fontId="3" fillId="0" borderId="0" xfId="0" applyFont="1" applyBorder="1"/>
    <xf numFmtId="166" fontId="2" fillId="2" borderId="71" xfId="0" applyNumberFormat="1" applyFont="1" applyFill="1" applyBorder="1"/>
    <xf numFmtId="166" fontId="22" fillId="0" borderId="192" xfId="1" applyNumberFormat="1" applyFont="1" applyBorder="1" applyAlignment="1" applyProtection="1">
      <alignment horizontal="center"/>
      <protection locked="0"/>
    </xf>
    <xf numFmtId="166" fontId="3" fillId="0" borderId="139" xfId="1" applyNumberFormat="1" applyFont="1" applyBorder="1" applyAlignment="1" applyProtection="1">
      <alignment horizontal="center"/>
      <protection locked="0"/>
    </xf>
    <xf numFmtId="166" fontId="3" fillId="0" borderId="143" xfId="1" applyNumberFormat="1" applyFont="1" applyBorder="1" applyAlignment="1" applyProtection="1">
      <alignment horizontal="center"/>
      <protection locked="0"/>
    </xf>
    <xf numFmtId="166" fontId="3" fillId="0" borderId="10" xfId="1" applyNumberFormat="1" applyFont="1" applyBorder="1" applyAlignment="1" applyProtection="1">
      <alignment horizontal="center"/>
      <protection locked="0"/>
    </xf>
    <xf numFmtId="166" fontId="3" fillId="0" borderId="167" xfId="1" applyNumberFormat="1" applyFont="1" applyBorder="1" applyAlignment="1" applyProtection="1">
      <alignment horizontal="center"/>
      <protection locked="0"/>
    </xf>
    <xf numFmtId="166" fontId="3" fillId="0" borderId="192" xfId="1" applyNumberFormat="1" applyFont="1" applyBorder="1" applyAlignment="1" applyProtection="1">
      <alignment horizontal="center"/>
      <protection locked="0"/>
    </xf>
    <xf numFmtId="166" fontId="3" fillId="0" borderId="162" xfId="1" applyNumberFormat="1" applyFont="1" applyBorder="1" applyAlignment="1" applyProtection="1">
      <alignment horizontal="center"/>
      <protection locked="0"/>
    </xf>
    <xf numFmtId="166" fontId="3" fillId="0" borderId="147" xfId="1" applyNumberFormat="1" applyFont="1" applyBorder="1" applyAlignment="1" applyProtection="1">
      <alignment horizontal="center"/>
      <protection locked="0"/>
    </xf>
    <xf numFmtId="166" fontId="2" fillId="0" borderId="10" xfId="1" applyNumberFormat="1" applyFont="1" applyBorder="1" applyAlignment="1" applyProtection="1">
      <alignment horizontal="center"/>
      <protection locked="0"/>
    </xf>
    <xf numFmtId="166" fontId="2" fillId="0" borderId="143" xfId="1" applyNumberFormat="1" applyFont="1" applyBorder="1" applyAlignment="1" applyProtection="1">
      <alignment horizontal="center"/>
      <protection locked="0"/>
    </xf>
    <xf numFmtId="166" fontId="3" fillId="0" borderId="39" xfId="1" applyNumberFormat="1" applyFont="1" applyBorder="1" applyAlignment="1" applyProtection="1">
      <alignment horizontal="center"/>
      <protection locked="0"/>
    </xf>
    <xf numFmtId="0" fontId="8" fillId="0" borderId="11" xfId="2" applyFont="1" applyBorder="1"/>
    <xf numFmtId="0" fontId="8" fillId="0" borderId="12" xfId="2" applyFont="1" applyBorder="1"/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22" fillId="32" borderId="40" xfId="1" applyNumberFormat="1" applyFont="1" applyFill="1" applyBorder="1" applyAlignment="1" applyProtection="1">
      <alignment horizontal="center"/>
    </xf>
    <xf numFmtId="0" fontId="54" fillId="32" borderId="212" xfId="1" applyNumberFormat="1" applyFont="1" applyFill="1" applyBorder="1" applyAlignment="1" applyProtection="1">
      <alignment horizontal="center"/>
    </xf>
    <xf numFmtId="0" fontId="22" fillId="32" borderId="0" xfId="1" applyNumberFormat="1" applyFont="1" applyFill="1" applyBorder="1" applyAlignment="1" applyProtection="1">
      <alignment horizontal="center"/>
    </xf>
    <xf numFmtId="1" fontId="18" fillId="0" borderId="0" xfId="2" applyNumberFormat="1"/>
    <xf numFmtId="0" fontId="18" fillId="0" borderId="0" xfId="2" applyAlignment="1">
      <alignment horizontal="right"/>
    </xf>
    <xf numFmtId="1" fontId="25" fillId="0" borderId="224" xfId="1" applyNumberFormat="1" applyFont="1" applyBorder="1" applyAlignment="1" applyProtection="1">
      <alignment horizontal="center"/>
    </xf>
    <xf numFmtId="0" fontId="22" fillId="0" borderId="224" xfId="1" applyNumberFormat="1" applyFont="1" applyBorder="1" applyAlignment="1" applyProtection="1">
      <alignment horizontal="center"/>
      <protection locked="0"/>
    </xf>
    <xf numFmtId="1" fontId="21" fillId="29" borderId="104" xfId="1" applyNumberFormat="1" applyFont="1" applyFill="1" applyBorder="1" applyAlignment="1" applyProtection="1">
      <alignment horizontal="center"/>
      <protection locked="0"/>
    </xf>
    <xf numFmtId="166" fontId="22" fillId="0" borderId="227" xfId="1" applyNumberFormat="1" applyFont="1" applyBorder="1" applyAlignment="1" applyProtection="1">
      <alignment horizontal="center"/>
      <protection locked="0"/>
    </xf>
    <xf numFmtId="166" fontId="25" fillId="0" borderId="227" xfId="1" applyNumberFormat="1" applyFont="1" applyBorder="1" applyAlignment="1" applyProtection="1">
      <alignment horizontal="center"/>
      <protection locked="0"/>
    </xf>
    <xf numFmtId="166" fontId="22" fillId="0" borderId="226" xfId="1" applyNumberFormat="1" applyFont="1" applyBorder="1" applyAlignment="1" applyProtection="1">
      <alignment horizontal="center"/>
      <protection locked="0"/>
    </xf>
    <xf numFmtId="166" fontId="22" fillId="0" borderId="7" xfId="1" applyNumberFormat="1" applyFont="1" applyBorder="1" applyAlignment="1" applyProtection="1">
      <alignment horizontal="center"/>
      <protection locked="0"/>
    </xf>
    <xf numFmtId="166" fontId="25" fillId="0" borderId="7" xfId="1" applyNumberFormat="1" applyFont="1" applyBorder="1" applyAlignment="1" applyProtection="1">
      <alignment horizontal="center"/>
      <protection locked="0"/>
    </xf>
    <xf numFmtId="168" fontId="22" fillId="0" borderId="223" xfId="1" applyNumberFormat="1" applyFont="1" applyBorder="1" applyAlignment="1" applyProtection="1">
      <alignment horizontal="center"/>
      <protection locked="0"/>
    </xf>
    <xf numFmtId="168" fontId="11" fillId="0" borderId="24" xfId="0" applyNumberFormat="1" applyFont="1" applyBorder="1" applyAlignment="1">
      <alignment horizontal="right"/>
    </xf>
    <xf numFmtId="168" fontId="11" fillId="0" borderId="30" xfId="0" applyNumberFormat="1" applyFont="1" applyBorder="1" applyAlignment="1">
      <alignment horizontal="right"/>
    </xf>
    <xf numFmtId="168" fontId="11" fillId="0" borderId="8" xfId="0" applyNumberFormat="1" applyFont="1" applyBorder="1" applyAlignment="1">
      <alignment horizontal="right"/>
    </xf>
    <xf numFmtId="168" fontId="11" fillId="0" borderId="12" xfId="0" applyNumberFormat="1" applyFont="1" applyBorder="1" applyAlignment="1">
      <alignment horizontal="right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1" fontId="9" fillId="0" borderId="38" xfId="0" applyNumberFormat="1" applyFont="1" applyBorder="1" applyAlignment="1" applyProtection="1">
      <alignment horizontal="left"/>
      <protection locked="0"/>
    </xf>
    <xf numFmtId="0" fontId="9" fillId="0" borderId="26" xfId="2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/>
    </xf>
    <xf numFmtId="0" fontId="8" fillId="0" borderId="214" xfId="1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right"/>
    </xf>
    <xf numFmtId="165" fontId="0" fillId="0" borderId="34" xfId="0" applyNumberFormat="1" applyBorder="1" applyAlignment="1">
      <alignment horizontal="right"/>
    </xf>
    <xf numFmtId="0" fontId="9" fillId="0" borderId="0" xfId="2" applyFont="1" applyBorder="1" applyAlignment="1">
      <alignment horizontal="center"/>
    </xf>
    <xf numFmtId="0" fontId="9" fillId="0" borderId="36" xfId="0" applyFont="1" applyBorder="1" applyAlignment="1">
      <alignment horizontal="left"/>
    </xf>
    <xf numFmtId="0" fontId="8" fillId="0" borderId="36" xfId="1" applyFont="1" applyFill="1" applyBorder="1" applyAlignment="1">
      <alignment horizontal="center"/>
    </xf>
    <xf numFmtId="0" fontId="18" fillId="0" borderId="207" xfId="2" applyBorder="1"/>
    <xf numFmtId="0" fontId="18" fillId="0" borderId="213" xfId="2" applyBorder="1"/>
    <xf numFmtId="0" fontId="18" fillId="0" borderId="206" xfId="2" applyBorder="1"/>
    <xf numFmtId="49" fontId="8" fillId="0" borderId="25" xfId="1" applyNumberFormat="1" applyFont="1" applyBorder="1" applyAlignment="1" applyProtection="1">
      <alignment horizontal="left" vertical="center"/>
    </xf>
    <xf numFmtId="0" fontId="9" fillId="0" borderId="206" xfId="2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215" xfId="2" applyFont="1" applyBorder="1" applyAlignment="1">
      <alignment horizontal="center"/>
    </xf>
    <xf numFmtId="1" fontId="53" fillId="2" borderId="8" xfId="0" applyNumberFormat="1" applyFont="1" applyFill="1" applyBorder="1" applyAlignment="1">
      <alignment horizontal="right"/>
    </xf>
    <xf numFmtId="0" fontId="9" fillId="0" borderId="24" xfId="2" applyFont="1" applyBorder="1"/>
    <xf numFmtId="0" fontId="8" fillId="0" borderId="177" xfId="2" applyFont="1" applyBorder="1"/>
    <xf numFmtId="0" fontId="0" fillId="0" borderId="8" xfId="0" applyFont="1" applyBorder="1"/>
    <xf numFmtId="0" fontId="8" fillId="0" borderId="44" xfId="0" applyFont="1" applyBorder="1"/>
    <xf numFmtId="0" fontId="8" fillId="0" borderId="23" xfId="2" applyFont="1" applyBorder="1"/>
    <xf numFmtId="0" fontId="0" fillId="0" borderId="36" xfId="0" applyFont="1" applyBorder="1"/>
    <xf numFmtId="0" fontId="8" fillId="0" borderId="177" xfId="0" applyFont="1" applyBorder="1"/>
    <xf numFmtId="0" fontId="8" fillId="0" borderId="30" xfId="0" applyFont="1" applyBorder="1"/>
    <xf numFmtId="0" fontId="0" fillId="0" borderId="7" xfId="0" applyFont="1" applyBorder="1"/>
    <xf numFmtId="0" fontId="8" fillId="0" borderId="7" xfId="2" applyFont="1" applyBorder="1"/>
    <xf numFmtId="0" fontId="9" fillId="0" borderId="30" xfId="0" applyFont="1" applyBorder="1"/>
    <xf numFmtId="0" fontId="8" fillId="0" borderId="23" xfId="0" applyFont="1" applyBorder="1"/>
    <xf numFmtId="0" fontId="8" fillId="0" borderId="177" xfId="2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177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8" fillId="0" borderId="209" xfId="0" applyFont="1" applyBorder="1" applyAlignment="1">
      <alignment horizontal="center"/>
    </xf>
    <xf numFmtId="0" fontId="8" fillId="0" borderId="201" xfId="2" applyFont="1" applyBorder="1" applyAlignment="1">
      <alignment horizontal="center"/>
    </xf>
    <xf numFmtId="0" fontId="8" fillId="0" borderId="209" xfId="2" applyFont="1" applyBorder="1" applyAlignment="1">
      <alignment horizontal="center"/>
    </xf>
    <xf numFmtId="166" fontId="2" fillId="0" borderId="39" xfId="1" applyNumberFormat="1" applyFont="1" applyBorder="1" applyAlignment="1" applyProtection="1">
      <alignment horizontal="center"/>
      <protection locked="0"/>
    </xf>
    <xf numFmtId="166" fontId="2" fillId="0" borderId="162" xfId="1" applyNumberFormat="1" applyFont="1" applyBorder="1" applyAlignment="1" applyProtection="1">
      <alignment horizontal="center"/>
      <protection locked="0"/>
    </xf>
    <xf numFmtId="0" fontId="8" fillId="0" borderId="44" xfId="2" applyFont="1" applyBorder="1"/>
    <xf numFmtId="0" fontId="8" fillId="0" borderId="7" xfId="0" applyFont="1" applyBorder="1"/>
    <xf numFmtId="0" fontId="0" fillId="0" borderId="30" xfId="0" applyFont="1" applyBorder="1"/>
    <xf numFmtId="0" fontId="0" fillId="0" borderId="25" xfId="0" applyFont="1" applyBorder="1"/>
    <xf numFmtId="0" fontId="8" fillId="0" borderId="44" xfId="2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9" fillId="0" borderId="20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wrapText="1"/>
    </xf>
    <xf numFmtId="0" fontId="0" fillId="0" borderId="209" xfId="0" applyFont="1" applyBorder="1" applyAlignment="1">
      <alignment horizontal="center" vertical="center"/>
    </xf>
    <xf numFmtId="0" fontId="9" fillId="0" borderId="23" xfId="0" applyFont="1" applyBorder="1"/>
    <xf numFmtId="0" fontId="8" fillId="0" borderId="30" xfId="2" applyFont="1" applyBorder="1"/>
    <xf numFmtId="0" fontId="8" fillId="0" borderId="23" xfId="1" applyFont="1" applyBorder="1" applyAlignment="1">
      <alignment horizontal="left"/>
    </xf>
    <xf numFmtId="0" fontId="9" fillId="0" borderId="7" xfId="2" applyFont="1" applyBorder="1"/>
    <xf numFmtId="0" fontId="9" fillId="0" borderId="7" xfId="0" applyFont="1" applyBorder="1"/>
    <xf numFmtId="0" fontId="9" fillId="0" borderId="25" xfId="2" applyFont="1" applyBorder="1"/>
    <xf numFmtId="0" fontId="9" fillId="0" borderId="23" xfId="0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9" fillId="0" borderId="35" xfId="2" applyFont="1" applyBorder="1" applyAlignment="1">
      <alignment horizontal="center" vertical="center" wrapText="1"/>
    </xf>
    <xf numFmtId="0" fontId="0" fillId="0" borderId="201" xfId="0" applyFont="1" applyBorder="1" applyAlignment="1">
      <alignment horizontal="center" vertical="center"/>
    </xf>
    <xf numFmtId="0" fontId="9" fillId="0" borderId="20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7" xfId="1" applyFont="1" applyBorder="1" applyAlignment="1">
      <alignment horizontal="left"/>
    </xf>
    <xf numFmtId="0" fontId="8" fillId="0" borderId="17" xfId="0" applyFont="1" applyBorder="1"/>
    <xf numFmtId="49" fontId="8" fillId="0" borderId="23" xfId="1" applyNumberFormat="1" applyFont="1" applyBorder="1" applyAlignment="1" applyProtection="1">
      <alignment horizontal="left" vertical="center"/>
    </xf>
    <xf numFmtId="0" fontId="8" fillId="0" borderId="177" xfId="1" applyFont="1" applyBorder="1" applyAlignment="1">
      <alignment horizontal="center"/>
    </xf>
    <xf numFmtId="0" fontId="8" fillId="0" borderId="23" xfId="1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 wrapText="1"/>
    </xf>
    <xf numFmtId="0" fontId="8" fillId="0" borderId="20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0" borderId="62" xfId="2" applyBorder="1" applyAlignment="1">
      <alignment horizontal="center"/>
    </xf>
    <xf numFmtId="0" fontId="18" fillId="0" borderId="46" xfId="2" applyBorder="1" applyAlignment="1">
      <alignment horizontal="center"/>
    </xf>
    <xf numFmtId="0" fontId="19" fillId="0" borderId="62" xfId="2" applyFont="1" applyBorder="1" applyAlignment="1">
      <alignment horizontal="center" vertical="center"/>
    </xf>
    <xf numFmtId="0" fontId="19" fillId="0" borderId="56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165" fontId="47" fillId="0" borderId="57" xfId="1" applyNumberFormat="1" applyFont="1" applyBorder="1" applyAlignment="1" applyProtection="1">
      <alignment horizontal="center" vertical="center"/>
    </xf>
    <xf numFmtId="0" fontId="47" fillId="0" borderId="57" xfId="1" applyNumberFormat="1" applyFont="1" applyBorder="1" applyAlignment="1" applyProtection="1">
      <alignment horizontal="center" vertical="center"/>
    </xf>
    <xf numFmtId="165" fontId="20" fillId="0" borderId="48" xfId="1" applyNumberFormat="1" applyFont="1" applyBorder="1" applyAlignment="1" applyProtection="1">
      <alignment horizontal="center" vertical="center"/>
    </xf>
    <xf numFmtId="165" fontId="52" fillId="0" borderId="48" xfId="1" applyNumberFormat="1" applyFont="1" applyBorder="1" applyAlignment="1" applyProtection="1">
      <alignment horizontal="center" vertic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18" fillId="0" borderId="0" xfId="2" applyAlignment="1">
      <alignment horizontal="left"/>
    </xf>
    <xf numFmtId="0" fontId="12" fillId="30" borderId="49" xfId="1" applyFont="1" applyFill="1" applyBorder="1" applyAlignment="1" applyProtection="1">
      <alignment horizontal="center" vertical="center"/>
    </xf>
    <xf numFmtId="0" fontId="12" fillId="30" borderId="101" xfId="1" applyFont="1" applyFill="1" applyBorder="1" applyAlignment="1" applyProtection="1">
      <alignment horizontal="center" vertical="center"/>
    </xf>
    <xf numFmtId="0" fontId="23" fillId="0" borderId="69" xfId="1" applyFont="1" applyBorder="1" applyAlignment="1" applyProtection="1">
      <alignment horizontal="center" vertical="center" wrapText="1"/>
    </xf>
    <xf numFmtId="0" fontId="12" fillId="30" borderId="100" xfId="1" applyFont="1" applyFill="1" applyBorder="1" applyAlignment="1" applyProtection="1">
      <alignment horizontal="center" vertical="center"/>
    </xf>
    <xf numFmtId="0" fontId="12" fillId="30" borderId="127" xfId="1" applyFont="1" applyFill="1" applyBorder="1" applyAlignment="1" applyProtection="1">
      <alignment horizontal="center" vertical="center"/>
    </xf>
    <xf numFmtId="0" fontId="12" fillId="30" borderId="132" xfId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7" fillId="0" borderId="0" xfId="0" applyFont="1" applyBorder="1" applyAlignment="1">
      <alignment horizontal="center"/>
    </xf>
    <xf numFmtId="0" fontId="18" fillId="0" borderId="62" xfId="2" applyBorder="1" applyAlignment="1">
      <alignment horizontal="center" vertical="center"/>
    </xf>
    <xf numFmtId="0" fontId="18" fillId="0" borderId="46" xfId="2" applyBorder="1" applyAlignment="1">
      <alignment horizontal="center" vertical="center"/>
    </xf>
    <xf numFmtId="1" fontId="20" fillId="0" borderId="48" xfId="1" applyNumberFormat="1" applyFont="1" applyBorder="1" applyAlignment="1" applyProtection="1">
      <alignment horizontal="center" vertical="center"/>
    </xf>
    <xf numFmtId="1" fontId="47" fillId="0" borderId="57" xfId="1" applyNumberFormat="1" applyFont="1" applyBorder="1" applyAlignment="1" applyProtection="1">
      <alignment horizontal="center" vertical="center"/>
    </xf>
    <xf numFmtId="0" fontId="12" fillId="6" borderId="49" xfId="1" applyFont="1" applyFill="1" applyBorder="1" applyAlignment="1" applyProtection="1">
      <alignment horizontal="center" vertical="center"/>
    </xf>
    <xf numFmtId="0" fontId="12" fillId="6" borderId="100" xfId="1" applyFont="1" applyFill="1" applyBorder="1" applyAlignment="1" applyProtection="1">
      <alignment horizontal="center" vertical="center"/>
    </xf>
    <xf numFmtId="0" fontId="12" fillId="6" borderId="102" xfId="1" applyFont="1" applyFill="1" applyBorder="1" applyAlignment="1" applyProtection="1">
      <alignment horizontal="center" vertical="center"/>
    </xf>
    <xf numFmtId="0" fontId="12" fillId="6" borderId="101" xfId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left"/>
    </xf>
    <xf numFmtId="0" fontId="12" fillId="6" borderId="127" xfId="1" applyFont="1" applyFill="1" applyBorder="1" applyAlignment="1" applyProtection="1">
      <alignment horizontal="center" vertical="center"/>
    </xf>
    <xf numFmtId="0" fontId="12" fillId="6" borderId="132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wrapText="1"/>
    </xf>
    <xf numFmtId="0" fontId="13" fillId="3" borderId="195" xfId="0" applyFont="1" applyFill="1" applyBorder="1" applyAlignment="1">
      <alignment horizontal="center" vertical="center"/>
    </xf>
    <xf numFmtId="0" fontId="13" fillId="3" borderId="123" xfId="0" applyFont="1" applyFill="1" applyBorder="1" applyAlignment="1"/>
    <xf numFmtId="0" fontId="13" fillId="3" borderId="198" xfId="0" applyFont="1" applyFill="1" applyBorder="1" applyAlignment="1"/>
    <xf numFmtId="0" fontId="13" fillId="0" borderId="195" xfId="0" applyFont="1" applyBorder="1" applyAlignment="1">
      <alignment horizontal="center" vertical="center"/>
    </xf>
    <xf numFmtId="0" fontId="13" fillId="0" borderId="123" xfId="0" applyFont="1" applyBorder="1" applyAlignment="1"/>
    <xf numFmtId="0" fontId="13" fillId="0" borderId="199" xfId="0" applyFont="1" applyBorder="1" applyAlignment="1"/>
    <xf numFmtId="0" fontId="13" fillId="34" borderId="196" xfId="0" applyFont="1" applyFill="1" applyBorder="1" applyAlignment="1">
      <alignment horizontal="center" vertical="center" wrapText="1"/>
    </xf>
    <xf numFmtId="0" fontId="13" fillId="34" borderId="197" xfId="0" applyFont="1" applyFill="1" applyBorder="1" applyAlignment="1">
      <alignment horizontal="center" vertical="center" wrapText="1"/>
    </xf>
    <xf numFmtId="0" fontId="14" fillId="0" borderId="0" xfId="0" applyFont="1"/>
    <xf numFmtId="0" fontId="57" fillId="0" borderId="195" xfId="0" applyFont="1" applyBorder="1" applyAlignment="1">
      <alignment horizontal="center" vertical="center"/>
    </xf>
    <xf numFmtId="0" fontId="57" fillId="0" borderId="123" xfId="0" applyFont="1" applyBorder="1" applyAlignment="1"/>
    <xf numFmtId="0" fontId="57" fillId="0" borderId="199" xfId="0" applyFont="1" applyBorder="1" applyAlignment="1"/>
    <xf numFmtId="164" fontId="2" fillId="3" borderId="73" xfId="0" applyNumberFormat="1" applyFont="1" applyFill="1" applyBorder="1" applyAlignment="1">
      <alignment horizontal="center"/>
    </xf>
    <xf numFmtId="0" fontId="8" fillId="0" borderId="78" xfId="2" applyFont="1" applyBorder="1"/>
    <xf numFmtId="0" fontId="9" fillId="0" borderId="55" xfId="2" applyFont="1" applyBorder="1"/>
    <xf numFmtId="0" fontId="8" fillId="0" borderId="75" xfId="2" applyFont="1" applyBorder="1"/>
    <xf numFmtId="0" fontId="8" fillId="0" borderId="22" xfId="2" applyFont="1" applyBorder="1"/>
    <xf numFmtId="0" fontId="0" fillId="0" borderId="71" xfId="0" applyFont="1" applyBorder="1"/>
    <xf numFmtId="0" fontId="8" fillId="0" borderId="5" xfId="1" applyFont="1" applyBorder="1" applyAlignment="1">
      <alignment horizontal="left"/>
    </xf>
    <xf numFmtId="49" fontId="8" fillId="0" borderId="71" xfId="1" applyNumberFormat="1" applyFont="1" applyBorder="1" applyAlignment="1" applyProtection="1">
      <alignment horizontal="left" vertical="center"/>
    </xf>
    <xf numFmtId="0" fontId="8" fillId="0" borderId="120" xfId="2" applyFont="1" applyBorder="1"/>
    <xf numFmtId="0" fontId="9" fillId="0" borderId="54" xfId="2" applyFont="1" applyBorder="1"/>
    <xf numFmtId="0" fontId="8" fillId="0" borderId="122" xfId="0" applyFont="1" applyBorder="1"/>
    <xf numFmtId="0" fontId="8" fillId="0" borderId="22" xfId="1" applyFont="1" applyBorder="1" applyAlignment="1">
      <alignment horizontal="left"/>
    </xf>
    <xf numFmtId="0" fontId="0" fillId="0" borderId="54" xfId="0" applyFont="1" applyBorder="1"/>
    <xf numFmtId="0" fontId="8" fillId="0" borderId="121" xfId="2" applyFont="1" applyBorder="1"/>
    <xf numFmtId="0" fontId="0" fillId="0" borderId="120" xfId="0" applyFont="1" applyBorder="1"/>
    <xf numFmtId="0" fontId="8" fillId="0" borderId="116" xfId="2" applyFont="1" applyBorder="1"/>
    <xf numFmtId="0" fontId="8" fillId="0" borderId="22" xfId="2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0" fontId="8" fillId="0" borderId="122" xfId="0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8" fillId="0" borderId="74" xfId="2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0" fontId="8" fillId="0" borderId="83" xfId="2" applyFont="1" applyBorder="1" applyAlignment="1">
      <alignment horizontal="center"/>
    </xf>
    <xf numFmtId="0" fontId="9" fillId="0" borderId="73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9" fillId="0" borderId="208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54" fillId="32" borderId="210" xfId="1" applyNumberFormat="1" applyFont="1" applyFill="1" applyBorder="1" applyAlignment="1" applyProtection="1">
      <alignment horizontal="center"/>
    </xf>
    <xf numFmtId="0" fontId="54" fillId="32" borderId="40" xfId="1" applyNumberFormat="1" applyFont="1" applyFill="1" applyBorder="1" applyAlignment="1" applyProtection="1">
      <alignment horizontal="center"/>
    </xf>
    <xf numFmtId="0" fontId="54" fillId="32" borderId="184" xfId="1" applyNumberFormat="1" applyFont="1" applyFill="1" applyBorder="1" applyAlignment="1" applyProtection="1">
      <alignment horizontal="center"/>
      <protection locked="0"/>
    </xf>
    <xf numFmtId="165" fontId="12" fillId="0" borderId="180" xfId="1" applyNumberFormat="1" applyFont="1" applyBorder="1" applyAlignment="1" applyProtection="1">
      <alignment horizontal="center"/>
    </xf>
    <xf numFmtId="0" fontId="54" fillId="32" borderId="211" xfId="1" applyNumberFormat="1" applyFont="1" applyFill="1" applyBorder="1" applyAlignment="1" applyProtection="1">
      <alignment horizontal="center"/>
    </xf>
    <xf numFmtId="0" fontId="54" fillId="32" borderId="210" xfId="1" applyNumberFormat="1" applyFont="1" applyFill="1" applyBorder="1" applyAlignment="1" applyProtection="1">
      <alignment horizontal="center"/>
      <protection locked="0"/>
    </xf>
    <xf numFmtId="0" fontId="8" fillId="0" borderId="123" xfId="2" applyFont="1" applyBorder="1" applyAlignment="1">
      <alignment horizontal="center"/>
    </xf>
    <xf numFmtId="0" fontId="8" fillId="0" borderId="123" xfId="0" applyFont="1" applyBorder="1" applyAlignment="1">
      <alignment horizontal="center" vertical="center"/>
    </xf>
    <xf numFmtId="0" fontId="0" fillId="0" borderId="123" xfId="0" applyFont="1" applyBorder="1" applyAlignment="1">
      <alignment horizontal="center" vertical="center"/>
    </xf>
    <xf numFmtId="0" fontId="9" fillId="0" borderId="123" xfId="0" applyFont="1" applyBorder="1" applyAlignment="1">
      <alignment horizontal="center" vertical="center"/>
    </xf>
    <xf numFmtId="0" fontId="9" fillId="0" borderId="123" xfId="2" applyFont="1" applyBorder="1" applyAlignment="1">
      <alignment horizontal="center" vertical="center" wrapText="1"/>
    </xf>
    <xf numFmtId="0" fontId="8" fillId="0" borderId="123" xfId="0" applyFont="1" applyBorder="1" applyAlignment="1">
      <alignment horizontal="center"/>
    </xf>
    <xf numFmtId="0" fontId="8" fillId="0" borderId="123" xfId="1" applyFont="1" applyBorder="1" applyAlignment="1">
      <alignment horizontal="center" vertical="center"/>
    </xf>
    <xf numFmtId="0" fontId="9" fillId="0" borderId="202" xfId="0" applyFont="1" applyBorder="1" applyAlignment="1">
      <alignment horizontal="center" vertical="center"/>
    </xf>
    <xf numFmtId="1" fontId="9" fillId="0" borderId="72" xfId="0" applyNumberFormat="1" applyFont="1" applyBorder="1" applyAlignment="1" applyProtection="1">
      <alignment horizontal="left"/>
      <protection locked="0"/>
    </xf>
    <xf numFmtId="1" fontId="9" fillId="0" borderId="78" xfId="0" applyNumberFormat="1" applyFont="1" applyBorder="1" applyAlignment="1" applyProtection="1">
      <alignment horizontal="left"/>
      <protection locked="0"/>
    </xf>
    <xf numFmtId="0" fontId="9" fillId="0" borderId="71" xfId="0" applyFont="1" applyBorder="1" applyAlignment="1">
      <alignment horizontal="left"/>
    </xf>
    <xf numFmtId="0" fontId="18" fillId="0" borderId="77" xfId="2" applyBorder="1"/>
    <xf numFmtId="49" fontId="8" fillId="0" borderId="37" xfId="1" applyNumberFormat="1" applyFont="1" applyBorder="1" applyAlignment="1" applyProtection="1">
      <alignment horizontal="left" vertical="center"/>
    </xf>
    <xf numFmtId="0" fontId="8" fillId="0" borderId="81" xfId="1" applyFont="1" applyBorder="1" applyAlignment="1">
      <alignment horizontal="left"/>
    </xf>
    <xf numFmtId="0" fontId="9" fillId="0" borderId="77" xfId="0" applyFont="1" applyBorder="1" applyAlignment="1">
      <alignment horizontal="left"/>
    </xf>
    <xf numFmtId="0" fontId="9" fillId="0" borderId="71" xfId="0" applyFont="1" applyBorder="1" applyAlignment="1">
      <alignment horizontal="center" vertical="center"/>
    </xf>
    <xf numFmtId="0" fontId="9" fillId="0" borderId="92" xfId="2" applyFont="1" applyBorder="1" applyAlignment="1">
      <alignment horizontal="center"/>
    </xf>
    <xf numFmtId="0" fontId="8" fillId="0" borderId="80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9" fillId="0" borderId="73" xfId="0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8" fillId="0" borderId="208" xfId="1" applyFont="1" applyBorder="1" applyAlignment="1">
      <alignment horizontal="center"/>
    </xf>
    <xf numFmtId="0" fontId="9" fillId="0" borderId="76" xfId="0" applyFont="1" applyBorder="1" applyAlignment="1">
      <alignment horizontal="center" vertical="center" wrapText="1"/>
    </xf>
    <xf numFmtId="0" fontId="54" fillId="32" borderId="129" xfId="1" applyNumberFormat="1" applyFont="1" applyFill="1" applyBorder="1" applyAlignment="1" applyProtection="1">
      <alignment horizontal="center"/>
    </xf>
    <xf numFmtId="0" fontId="54" fillId="32" borderId="194" xfId="1" applyNumberFormat="1" applyFont="1" applyFill="1" applyBorder="1" applyAlignment="1" applyProtection="1">
      <alignment horizontal="center"/>
    </xf>
    <xf numFmtId="1" fontId="22" fillId="32" borderId="181" xfId="1" applyNumberFormat="1" applyFont="1" applyFill="1" applyBorder="1" applyAlignment="1" applyProtection="1">
      <alignment horizontal="center"/>
    </xf>
    <xf numFmtId="1" fontId="54" fillId="32" borderId="126" xfId="1" applyNumberFormat="1" applyFont="1" applyFill="1" applyBorder="1" applyAlignment="1" applyProtection="1">
      <alignment horizontal="center"/>
    </xf>
    <xf numFmtId="0" fontId="22" fillId="32" borderId="179" xfId="1" applyNumberFormat="1" applyFont="1" applyFill="1" applyBorder="1" applyAlignment="1" applyProtection="1">
      <alignment horizontal="center"/>
    </xf>
    <xf numFmtId="0" fontId="54" fillId="32" borderId="186" xfId="1" applyNumberFormat="1" applyFont="1" applyFill="1" applyBorder="1" applyAlignment="1" applyProtection="1">
      <alignment horizontal="center"/>
    </xf>
    <xf numFmtId="0" fontId="54" fillId="32" borderId="126" xfId="1" applyNumberFormat="1" applyFont="1" applyFill="1" applyBorder="1" applyAlignment="1" applyProtection="1">
      <alignment horizontal="center"/>
      <protection locked="0"/>
    </xf>
    <xf numFmtId="167" fontId="22" fillId="0" borderId="228" xfId="1" applyNumberFormat="1" applyFont="1" applyBorder="1" applyAlignment="1" applyProtection="1">
      <alignment horizontal="center"/>
      <protection locked="0"/>
    </xf>
    <xf numFmtId="166" fontId="25" fillId="0" borderId="49" xfId="1" applyNumberFormat="1" applyFont="1" applyBorder="1" applyAlignment="1" applyProtection="1">
      <alignment horizontal="center"/>
      <protection locked="0"/>
    </xf>
    <xf numFmtId="0" fontId="54" fillId="32" borderId="187" xfId="1" applyNumberFormat="1" applyFont="1" applyFill="1" applyBorder="1" applyAlignment="1" applyProtection="1">
      <alignment horizontal="center"/>
      <protection locked="0"/>
    </xf>
    <xf numFmtId="0" fontId="9" fillId="0" borderId="197" xfId="2" applyFont="1" applyBorder="1" applyAlignment="1">
      <alignment horizontal="center" vertical="center"/>
    </xf>
    <xf numFmtId="0" fontId="9" fillId="0" borderId="123" xfId="2" applyFont="1" applyBorder="1" applyAlignment="1">
      <alignment horizontal="center" vertical="center"/>
    </xf>
    <xf numFmtId="0" fontId="9" fillId="0" borderId="123" xfId="2" applyFont="1" applyBorder="1" applyAlignment="1">
      <alignment horizontal="center"/>
    </xf>
    <xf numFmtId="0" fontId="8" fillId="0" borderId="123" xfId="1" applyFont="1" applyBorder="1" applyAlignment="1">
      <alignment horizontal="center"/>
    </xf>
    <xf numFmtId="0" fontId="9" fillId="0" borderId="198" xfId="2" applyFont="1" applyBorder="1" applyAlignment="1">
      <alignment horizontal="center"/>
    </xf>
    <xf numFmtId="0" fontId="11" fillId="0" borderId="0" xfId="0" applyFont="1" applyFill="1" applyBorder="1"/>
    <xf numFmtId="0" fontId="9" fillId="0" borderId="202" xfId="2" applyFont="1" applyBorder="1" applyAlignment="1">
      <alignment horizontal="center"/>
    </xf>
    <xf numFmtId="0" fontId="8" fillId="0" borderId="200" xfId="1" applyFont="1" applyBorder="1" applyAlignment="1">
      <alignment horizontal="center" vertical="center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Neutral" xfId="38"/>
    <cellStyle name="Normální" xfId="0" builtinId="0"/>
    <cellStyle name="Normální 2" xfId="2"/>
    <cellStyle name="normální_List1" xfId="1"/>
    <cellStyle name="Note" xfId="39"/>
    <cellStyle name="Output" xfId="40"/>
    <cellStyle name="Title" xfId="41"/>
    <cellStyle name="Total" xfId="42"/>
    <cellStyle name="Warning Text" xfId="43"/>
  </cellStyles>
  <dxfs count="60"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68"/>
  <sheetViews>
    <sheetView tabSelected="1" topLeftCell="A55" zoomScale="150" zoomScaleNormal="150" workbookViewId="0">
      <selection activeCell="D68" sqref="D68"/>
    </sheetView>
  </sheetViews>
  <sheetFormatPr defaultRowHeight="15" x14ac:dyDescent="0.25"/>
  <cols>
    <col min="1" max="1" width="13.85546875" style="609" customWidth="1"/>
    <col min="2" max="2" width="13.42578125" customWidth="1"/>
    <col min="3" max="3" width="9.140625" style="1"/>
    <col min="4" max="4" width="29" customWidth="1"/>
    <col min="7" max="7" width="10.28515625" customWidth="1"/>
  </cols>
  <sheetData>
    <row r="1" spans="1:9" ht="20.25" x14ac:dyDescent="0.3">
      <c r="A1" s="763" t="s">
        <v>182</v>
      </c>
      <c r="B1" s="763"/>
      <c r="C1" s="763"/>
      <c r="D1" s="763"/>
      <c r="E1" s="763"/>
      <c r="F1" s="763"/>
      <c r="G1" s="763"/>
      <c r="H1" s="9"/>
      <c r="I1" s="10"/>
    </row>
    <row r="2" spans="1:9" x14ac:dyDescent="0.25">
      <c r="A2" s="606" t="s">
        <v>23</v>
      </c>
      <c r="B2" s="22"/>
      <c r="C2" s="24"/>
      <c r="D2" s="19"/>
      <c r="E2" s="764" t="s">
        <v>249</v>
      </c>
      <c r="F2" s="764"/>
      <c r="G2" s="764"/>
      <c r="H2" s="9"/>
      <c r="I2" s="10"/>
    </row>
    <row r="3" spans="1:9" x14ac:dyDescent="0.25">
      <c r="A3" s="765" t="s">
        <v>0</v>
      </c>
      <c r="B3" s="765"/>
      <c r="C3" s="765"/>
      <c r="D3" s="765"/>
      <c r="E3" s="765"/>
      <c r="F3" s="765"/>
      <c r="G3" s="765"/>
      <c r="H3" s="11"/>
      <c r="I3" s="10"/>
    </row>
    <row r="4" spans="1:9" ht="15.75" thickBot="1" x14ac:dyDescent="0.3">
      <c r="A4" s="607"/>
      <c r="B4" s="12"/>
      <c r="C4" s="12"/>
      <c r="D4" s="12"/>
      <c r="E4" s="12"/>
      <c r="F4" s="12"/>
      <c r="G4" s="12"/>
      <c r="H4" s="9"/>
      <c r="I4" s="10"/>
    </row>
    <row r="5" spans="1:9" ht="27" thickTop="1" thickBot="1" x14ac:dyDescent="0.3">
      <c r="A5" s="27" t="s">
        <v>1</v>
      </c>
      <c r="B5" s="27" t="s">
        <v>2</v>
      </c>
      <c r="C5" s="271" t="s">
        <v>3</v>
      </c>
      <c r="D5" s="40" t="s">
        <v>4</v>
      </c>
      <c r="E5" s="26" t="s">
        <v>5</v>
      </c>
      <c r="F5" s="27" t="s">
        <v>6</v>
      </c>
      <c r="G5" s="28" t="s">
        <v>7</v>
      </c>
      <c r="H5" s="275" t="s">
        <v>91</v>
      </c>
      <c r="I5" s="29"/>
    </row>
    <row r="6" spans="1:9" x14ac:dyDescent="0.25">
      <c r="A6" s="383" t="s">
        <v>164</v>
      </c>
      <c r="B6" s="712" t="s">
        <v>27</v>
      </c>
      <c r="C6" s="723">
        <v>1995</v>
      </c>
      <c r="D6" s="298" t="s">
        <v>165</v>
      </c>
      <c r="E6" s="658">
        <v>30</v>
      </c>
      <c r="F6" s="615">
        <f t="shared" ref="F6:F37" si="0">E6*3</f>
        <v>90</v>
      </c>
      <c r="G6" s="302">
        <v>1</v>
      </c>
      <c r="H6" s="9">
        <v>2</v>
      </c>
      <c r="I6" s="10"/>
    </row>
    <row r="7" spans="1:9" x14ac:dyDescent="0.25">
      <c r="A7" s="30" t="s">
        <v>127</v>
      </c>
      <c r="B7" s="231" t="s">
        <v>128</v>
      </c>
      <c r="C7" s="232">
        <v>1997</v>
      </c>
      <c r="D7" s="550" t="s">
        <v>125</v>
      </c>
      <c r="E7" s="659">
        <v>30</v>
      </c>
      <c r="F7" s="616">
        <f t="shared" si="0"/>
        <v>90</v>
      </c>
      <c r="G7" s="303">
        <v>2</v>
      </c>
      <c r="H7" s="9">
        <v>8</v>
      </c>
      <c r="I7" s="10"/>
    </row>
    <row r="8" spans="1:9" ht="15.75" thickBot="1" x14ac:dyDescent="0.3">
      <c r="A8" s="179" t="s">
        <v>168</v>
      </c>
      <c r="B8" s="715" t="s">
        <v>169</v>
      </c>
      <c r="C8" s="556">
        <v>1997</v>
      </c>
      <c r="D8" s="387" t="s">
        <v>170</v>
      </c>
      <c r="E8" s="659">
        <v>29</v>
      </c>
      <c r="F8" s="616">
        <f t="shared" si="0"/>
        <v>87</v>
      </c>
      <c r="G8" s="304">
        <v>3</v>
      </c>
      <c r="H8" s="9">
        <v>1</v>
      </c>
      <c r="I8" s="10"/>
    </row>
    <row r="9" spans="1:9" x14ac:dyDescent="0.25">
      <c r="A9" s="30" t="s">
        <v>26</v>
      </c>
      <c r="B9" s="714" t="s">
        <v>9</v>
      </c>
      <c r="C9" s="725">
        <v>1998</v>
      </c>
      <c r="D9" s="727" t="s">
        <v>23</v>
      </c>
      <c r="E9" s="660">
        <v>27</v>
      </c>
      <c r="F9" s="616">
        <f t="shared" si="0"/>
        <v>81</v>
      </c>
      <c r="G9" s="302">
        <v>4</v>
      </c>
      <c r="H9" s="9">
        <v>7</v>
      </c>
      <c r="I9" s="10"/>
    </row>
    <row r="10" spans="1:9" x14ac:dyDescent="0.25">
      <c r="A10" s="30" t="s">
        <v>24</v>
      </c>
      <c r="B10" s="33" t="s">
        <v>25</v>
      </c>
      <c r="C10" s="36">
        <v>1997</v>
      </c>
      <c r="D10" s="228" t="s">
        <v>23</v>
      </c>
      <c r="E10" s="661">
        <v>26</v>
      </c>
      <c r="F10" s="616">
        <f t="shared" si="0"/>
        <v>78</v>
      </c>
      <c r="G10" s="303">
        <v>5</v>
      </c>
      <c r="H10" s="9">
        <v>5</v>
      </c>
      <c r="I10" s="10"/>
    </row>
    <row r="11" spans="1:9" ht="15.75" thickBot="1" x14ac:dyDescent="0.3">
      <c r="A11" s="179" t="s">
        <v>178</v>
      </c>
      <c r="B11" s="178" t="s">
        <v>138</v>
      </c>
      <c r="C11" s="149">
        <v>1996</v>
      </c>
      <c r="D11" s="300" t="s">
        <v>177</v>
      </c>
      <c r="E11" s="659">
        <v>25</v>
      </c>
      <c r="F11" s="616">
        <f t="shared" si="0"/>
        <v>75</v>
      </c>
      <c r="G11" s="304">
        <v>6</v>
      </c>
      <c r="H11" s="9">
        <v>8</v>
      </c>
      <c r="I11" s="10"/>
    </row>
    <row r="12" spans="1:9" x14ac:dyDescent="0.25">
      <c r="A12" s="179" t="s">
        <v>136</v>
      </c>
      <c r="B12" s="178" t="s">
        <v>10</v>
      </c>
      <c r="C12" s="149">
        <v>1997</v>
      </c>
      <c r="D12" s="300" t="s">
        <v>153</v>
      </c>
      <c r="E12" s="659">
        <v>25</v>
      </c>
      <c r="F12" s="616">
        <f t="shared" si="0"/>
        <v>75</v>
      </c>
      <c r="G12" s="302">
        <v>7</v>
      </c>
      <c r="H12" s="9">
        <v>19</v>
      </c>
      <c r="I12" s="10"/>
    </row>
    <row r="13" spans="1:9" x14ac:dyDescent="0.25">
      <c r="A13" s="623" t="s">
        <v>166</v>
      </c>
      <c r="B13" s="178" t="s">
        <v>29</v>
      </c>
      <c r="C13" s="149">
        <v>1996</v>
      </c>
      <c r="D13" s="300" t="s">
        <v>165</v>
      </c>
      <c r="E13" s="660">
        <v>24</v>
      </c>
      <c r="F13" s="616">
        <f t="shared" si="0"/>
        <v>72</v>
      </c>
      <c r="G13" s="303">
        <v>8</v>
      </c>
      <c r="H13" s="9">
        <v>15</v>
      </c>
      <c r="I13" s="10"/>
    </row>
    <row r="14" spans="1:9" ht="15.75" thickBot="1" x14ac:dyDescent="0.3">
      <c r="A14" s="30" t="s">
        <v>132</v>
      </c>
      <c r="B14" s="34" t="s">
        <v>70</v>
      </c>
      <c r="C14" s="37">
        <v>1998</v>
      </c>
      <c r="D14" s="228" t="s">
        <v>131</v>
      </c>
      <c r="E14" s="661">
        <v>24</v>
      </c>
      <c r="F14" s="616">
        <f t="shared" si="0"/>
        <v>72</v>
      </c>
      <c r="G14" s="304">
        <v>9</v>
      </c>
      <c r="H14" s="9">
        <v>23</v>
      </c>
      <c r="I14" s="10"/>
    </row>
    <row r="15" spans="1:9" x14ac:dyDescent="0.25">
      <c r="A15" s="282" t="s">
        <v>107</v>
      </c>
      <c r="B15" s="283" t="s">
        <v>12</v>
      </c>
      <c r="C15" s="60">
        <v>1996</v>
      </c>
      <c r="D15" s="229" t="s">
        <v>30</v>
      </c>
      <c r="E15" s="659">
        <v>23</v>
      </c>
      <c r="F15" s="616">
        <f t="shared" si="0"/>
        <v>69</v>
      </c>
      <c r="G15" s="302">
        <v>10</v>
      </c>
      <c r="H15" s="9">
        <v>3</v>
      </c>
      <c r="I15" s="10"/>
    </row>
    <row r="16" spans="1:9" x14ac:dyDescent="0.25">
      <c r="A16" s="30" t="s">
        <v>22</v>
      </c>
      <c r="B16" s="33" t="s">
        <v>10</v>
      </c>
      <c r="C16" s="36">
        <v>1995</v>
      </c>
      <c r="D16" s="727" t="s">
        <v>30</v>
      </c>
      <c r="E16" s="659">
        <v>23</v>
      </c>
      <c r="F16" s="616">
        <f t="shared" si="0"/>
        <v>69</v>
      </c>
      <c r="G16" s="303">
        <v>11</v>
      </c>
      <c r="H16" s="9">
        <v>4</v>
      </c>
      <c r="I16" s="10"/>
    </row>
    <row r="17" spans="1:9" ht="15.75" thickBot="1" x14ac:dyDescent="0.3">
      <c r="A17" s="179" t="s">
        <v>175</v>
      </c>
      <c r="B17" s="178" t="s">
        <v>176</v>
      </c>
      <c r="C17" s="149">
        <v>1996</v>
      </c>
      <c r="D17" s="556" t="s">
        <v>177</v>
      </c>
      <c r="E17" s="660">
        <v>23</v>
      </c>
      <c r="F17" s="616">
        <f t="shared" si="0"/>
        <v>69</v>
      </c>
      <c r="G17" s="304">
        <v>12</v>
      </c>
      <c r="H17" s="9">
        <v>10</v>
      </c>
      <c r="I17" s="10"/>
    </row>
    <row r="18" spans="1:9" x14ac:dyDescent="0.25">
      <c r="A18" s="31" t="s">
        <v>71</v>
      </c>
      <c r="B18" s="34" t="s">
        <v>72</v>
      </c>
      <c r="C18" s="37">
        <v>1996</v>
      </c>
      <c r="D18" s="227" t="s">
        <v>30</v>
      </c>
      <c r="E18" s="661">
        <v>23</v>
      </c>
      <c r="F18" s="616">
        <f t="shared" si="0"/>
        <v>69</v>
      </c>
      <c r="G18" s="302">
        <v>13</v>
      </c>
      <c r="H18" s="9">
        <v>11</v>
      </c>
      <c r="I18" s="10"/>
    </row>
    <row r="19" spans="1:9" x14ac:dyDescent="0.25">
      <c r="A19" s="30" t="s">
        <v>110</v>
      </c>
      <c r="B19" s="713" t="s">
        <v>111</v>
      </c>
      <c r="C19" s="724">
        <v>1996</v>
      </c>
      <c r="D19" s="230" t="s">
        <v>109</v>
      </c>
      <c r="E19" s="659">
        <v>23</v>
      </c>
      <c r="F19" s="616">
        <f t="shared" si="0"/>
        <v>69</v>
      </c>
      <c r="G19" s="303">
        <v>14</v>
      </c>
      <c r="H19" s="9">
        <v>12</v>
      </c>
      <c r="I19" s="10"/>
    </row>
    <row r="20" spans="1:9" ht="15.75" thickBot="1" x14ac:dyDescent="0.3">
      <c r="A20" s="179" t="s">
        <v>179</v>
      </c>
      <c r="B20" s="178" t="s">
        <v>180</v>
      </c>
      <c r="C20" s="181">
        <v>1996</v>
      </c>
      <c r="D20" s="386" t="s">
        <v>177</v>
      </c>
      <c r="E20" s="659">
        <v>23</v>
      </c>
      <c r="F20" s="616">
        <f t="shared" si="0"/>
        <v>69</v>
      </c>
      <c r="G20" s="304">
        <v>15</v>
      </c>
      <c r="H20" s="9">
        <v>13</v>
      </c>
      <c r="I20" s="10"/>
    </row>
    <row r="21" spans="1:9" x14ac:dyDescent="0.25">
      <c r="A21" s="43" t="s">
        <v>149</v>
      </c>
      <c r="B21" s="632" t="s">
        <v>25</v>
      </c>
      <c r="C21" s="41">
        <v>1997</v>
      </c>
      <c r="D21" s="547" t="s">
        <v>150</v>
      </c>
      <c r="E21" s="665">
        <v>23</v>
      </c>
      <c r="F21" s="616">
        <f t="shared" si="0"/>
        <v>69</v>
      </c>
      <c r="G21" s="302">
        <v>16</v>
      </c>
      <c r="H21" s="9">
        <v>23</v>
      </c>
      <c r="I21" s="10"/>
    </row>
    <row r="22" spans="1:9" x14ac:dyDescent="0.25">
      <c r="A22" s="31" t="s">
        <v>120</v>
      </c>
      <c r="B22" s="717" t="s">
        <v>121</v>
      </c>
      <c r="C22" s="726">
        <v>1998</v>
      </c>
      <c r="D22" s="541" t="s">
        <v>118</v>
      </c>
      <c r="E22" s="661">
        <v>22</v>
      </c>
      <c r="F22" s="616">
        <f t="shared" si="0"/>
        <v>66</v>
      </c>
      <c r="G22" s="303">
        <v>17</v>
      </c>
      <c r="H22" s="9">
        <v>18</v>
      </c>
      <c r="I22" s="10"/>
    </row>
    <row r="23" spans="1:9" ht="15.75" thickBot="1" x14ac:dyDescent="0.3">
      <c r="A23" s="179" t="s">
        <v>270</v>
      </c>
      <c r="B23" s="715" t="s">
        <v>137</v>
      </c>
      <c r="C23" s="556">
        <v>1998</v>
      </c>
      <c r="D23" s="387" t="s">
        <v>160</v>
      </c>
      <c r="E23" s="666">
        <v>22</v>
      </c>
      <c r="F23" s="616">
        <f t="shared" si="0"/>
        <v>66</v>
      </c>
      <c r="G23" s="304">
        <v>18</v>
      </c>
      <c r="H23" s="9">
        <v>22</v>
      </c>
      <c r="I23" s="10"/>
    </row>
    <row r="24" spans="1:9" x14ac:dyDescent="0.25">
      <c r="A24" s="30" t="s">
        <v>73</v>
      </c>
      <c r="B24" s="722" t="s">
        <v>11</v>
      </c>
      <c r="C24" s="290">
        <v>1998</v>
      </c>
      <c r="D24" s="727" t="s">
        <v>23</v>
      </c>
      <c r="E24" s="659">
        <v>22</v>
      </c>
      <c r="F24" s="616">
        <f t="shared" si="0"/>
        <v>66</v>
      </c>
      <c r="G24" s="302">
        <v>19</v>
      </c>
      <c r="H24" s="9">
        <v>35</v>
      </c>
      <c r="I24" s="10"/>
    </row>
    <row r="25" spans="1:9" x14ac:dyDescent="0.25">
      <c r="A25" s="179" t="s">
        <v>152</v>
      </c>
      <c r="B25" s="715" t="s">
        <v>8</v>
      </c>
      <c r="C25" s="556">
        <v>1996</v>
      </c>
      <c r="D25" s="300" t="s">
        <v>153</v>
      </c>
      <c r="E25" s="660">
        <v>21</v>
      </c>
      <c r="F25" s="616">
        <f t="shared" si="0"/>
        <v>63</v>
      </c>
      <c r="G25" s="303">
        <v>20</v>
      </c>
      <c r="H25" s="9">
        <v>6</v>
      </c>
      <c r="I25" s="10"/>
    </row>
    <row r="26" spans="1:9" ht="15.75" thickBot="1" x14ac:dyDescent="0.3">
      <c r="A26" s="183" t="s">
        <v>181</v>
      </c>
      <c r="B26" s="182" t="s">
        <v>72</v>
      </c>
      <c r="C26" s="181">
        <v>1995</v>
      </c>
      <c r="D26" s="300" t="s">
        <v>177</v>
      </c>
      <c r="E26" s="661">
        <v>21</v>
      </c>
      <c r="F26" s="616">
        <f t="shared" si="0"/>
        <v>63</v>
      </c>
      <c r="G26" s="304">
        <v>21</v>
      </c>
      <c r="H26" s="9">
        <v>13</v>
      </c>
      <c r="I26" s="10"/>
    </row>
    <row r="27" spans="1:9" x14ac:dyDescent="0.25">
      <c r="A27" s="179" t="s">
        <v>161</v>
      </c>
      <c r="B27" s="178" t="s">
        <v>86</v>
      </c>
      <c r="C27" s="149">
        <v>1996</v>
      </c>
      <c r="D27" s="300" t="s">
        <v>160</v>
      </c>
      <c r="E27" s="666">
        <v>21</v>
      </c>
      <c r="F27" s="616">
        <f t="shared" si="0"/>
        <v>63</v>
      </c>
      <c r="G27" s="302">
        <v>22</v>
      </c>
      <c r="H27" s="9">
        <v>20</v>
      </c>
      <c r="I27" s="10"/>
    </row>
    <row r="28" spans="1:9" x14ac:dyDescent="0.25">
      <c r="A28" s="30" t="s">
        <v>87</v>
      </c>
      <c r="B28" s="33" t="s">
        <v>86</v>
      </c>
      <c r="C28" s="37">
        <v>1998</v>
      </c>
      <c r="D28" s="228" t="s">
        <v>30</v>
      </c>
      <c r="E28" s="659">
        <v>21</v>
      </c>
      <c r="F28" s="616">
        <f t="shared" si="0"/>
        <v>63</v>
      </c>
      <c r="G28" s="303">
        <v>23</v>
      </c>
      <c r="H28" s="9">
        <v>27</v>
      </c>
      <c r="I28" s="10"/>
    </row>
    <row r="29" spans="1:9" ht="15.75" thickBot="1" x14ac:dyDescent="0.3">
      <c r="A29" s="288" t="s">
        <v>142</v>
      </c>
      <c r="B29" s="289" t="s">
        <v>28</v>
      </c>
      <c r="C29" s="126">
        <v>1997</v>
      </c>
      <c r="D29" s="236" t="s">
        <v>141</v>
      </c>
      <c r="E29" s="660">
        <v>21</v>
      </c>
      <c r="F29" s="616">
        <f t="shared" si="0"/>
        <v>63</v>
      </c>
      <c r="G29" s="304">
        <v>24</v>
      </c>
      <c r="H29" s="9">
        <v>34</v>
      </c>
      <c r="I29" s="10"/>
    </row>
    <row r="30" spans="1:9" x14ac:dyDescent="0.25">
      <c r="A30" s="183" t="s">
        <v>167</v>
      </c>
      <c r="B30" s="182" t="s">
        <v>85</v>
      </c>
      <c r="C30" s="181">
        <v>1997</v>
      </c>
      <c r="D30" s="298" t="s">
        <v>165</v>
      </c>
      <c r="E30" s="662">
        <v>21</v>
      </c>
      <c r="F30" s="616">
        <f t="shared" si="0"/>
        <v>63</v>
      </c>
      <c r="G30" s="302">
        <v>25</v>
      </c>
      <c r="H30" s="9">
        <v>38</v>
      </c>
      <c r="I30" s="10"/>
    </row>
    <row r="31" spans="1:9" x14ac:dyDescent="0.25">
      <c r="A31" s="30" t="s">
        <v>129</v>
      </c>
      <c r="B31" s="33" t="s">
        <v>130</v>
      </c>
      <c r="C31" s="36">
        <v>1995</v>
      </c>
      <c r="D31" s="228" t="s">
        <v>131</v>
      </c>
      <c r="E31" s="663">
        <v>20</v>
      </c>
      <c r="F31" s="616">
        <f t="shared" si="0"/>
        <v>60</v>
      </c>
      <c r="G31" s="303">
        <v>26</v>
      </c>
      <c r="H31" s="9">
        <v>20</v>
      </c>
      <c r="I31" s="10"/>
    </row>
    <row r="32" spans="1:9" ht="15.75" thickBot="1" x14ac:dyDescent="0.3">
      <c r="A32" s="30" t="s">
        <v>255</v>
      </c>
      <c r="B32" s="713" t="s">
        <v>256</v>
      </c>
      <c r="C32" s="724">
        <v>1998</v>
      </c>
      <c r="D32" s="233" t="s">
        <v>125</v>
      </c>
      <c r="E32" s="663">
        <v>20</v>
      </c>
      <c r="F32" s="616">
        <f t="shared" si="0"/>
        <v>60</v>
      </c>
      <c r="G32" s="304">
        <v>27</v>
      </c>
      <c r="H32" s="9">
        <v>27</v>
      </c>
      <c r="I32" s="10"/>
    </row>
    <row r="33" spans="1:11" x14ac:dyDescent="0.25">
      <c r="A33" s="179" t="s">
        <v>154</v>
      </c>
      <c r="B33" s="178" t="s">
        <v>12</v>
      </c>
      <c r="C33" s="149">
        <v>1997</v>
      </c>
      <c r="D33" s="300" t="s">
        <v>153</v>
      </c>
      <c r="E33" s="660">
        <v>20</v>
      </c>
      <c r="F33" s="616">
        <f t="shared" si="0"/>
        <v>60</v>
      </c>
      <c r="G33" s="302">
        <v>28</v>
      </c>
      <c r="H33" s="9">
        <v>30</v>
      </c>
      <c r="I33" s="10"/>
    </row>
    <row r="34" spans="1:11" x14ac:dyDescent="0.25">
      <c r="A34" s="284" t="s">
        <v>139</v>
      </c>
      <c r="B34" s="721" t="s">
        <v>140</v>
      </c>
      <c r="C34" s="58">
        <v>1995</v>
      </c>
      <c r="D34" s="236" t="s">
        <v>141</v>
      </c>
      <c r="E34" s="662">
        <v>19</v>
      </c>
      <c r="F34" s="616">
        <f t="shared" si="0"/>
        <v>57</v>
      </c>
      <c r="G34" s="303">
        <v>29</v>
      </c>
      <c r="H34" s="9">
        <v>26</v>
      </c>
      <c r="I34" s="10"/>
    </row>
    <row r="35" spans="1:11" ht="15.75" thickBot="1" x14ac:dyDescent="0.3">
      <c r="A35" s="179" t="s">
        <v>162</v>
      </c>
      <c r="B35" s="720" t="s">
        <v>163</v>
      </c>
      <c r="C35" s="149">
        <v>1996</v>
      </c>
      <c r="D35" s="730" t="s">
        <v>160</v>
      </c>
      <c r="E35" s="732">
        <v>19</v>
      </c>
      <c r="F35" s="616">
        <f t="shared" si="0"/>
        <v>57</v>
      </c>
      <c r="G35" s="304">
        <v>30</v>
      </c>
      <c r="H35" s="9">
        <v>32</v>
      </c>
      <c r="I35" s="10"/>
    </row>
    <row r="36" spans="1:11" x14ac:dyDescent="0.25">
      <c r="A36" s="179" t="s">
        <v>172</v>
      </c>
      <c r="B36" s="720" t="s">
        <v>173</v>
      </c>
      <c r="C36" s="149">
        <v>1996</v>
      </c>
      <c r="D36" s="300" t="s">
        <v>170</v>
      </c>
      <c r="E36" s="663">
        <v>19</v>
      </c>
      <c r="F36" s="616">
        <f t="shared" si="0"/>
        <v>57</v>
      </c>
      <c r="G36" s="302">
        <v>31</v>
      </c>
      <c r="H36" s="9">
        <v>39</v>
      </c>
      <c r="I36" s="10"/>
      <c r="K36" s="306"/>
    </row>
    <row r="37" spans="1:11" x14ac:dyDescent="0.25">
      <c r="A37" s="43" t="s">
        <v>148</v>
      </c>
      <c r="B37" s="51" t="s">
        <v>9</v>
      </c>
      <c r="C37" s="41">
        <v>1996</v>
      </c>
      <c r="D37" s="555" t="s">
        <v>145</v>
      </c>
      <c r="E37" s="664">
        <v>19</v>
      </c>
      <c r="F37" s="616">
        <f t="shared" si="0"/>
        <v>57</v>
      </c>
      <c r="G37" s="303">
        <v>32</v>
      </c>
      <c r="H37" s="9">
        <v>46</v>
      </c>
      <c r="I37" s="10"/>
    </row>
    <row r="38" spans="1:11" ht="15.75" thickBot="1" x14ac:dyDescent="0.3">
      <c r="A38" s="31" t="s">
        <v>119</v>
      </c>
      <c r="B38" s="718" t="s">
        <v>12</v>
      </c>
      <c r="C38" s="37">
        <v>1999</v>
      </c>
      <c r="D38" s="728" t="s">
        <v>118</v>
      </c>
      <c r="E38" s="660">
        <v>19</v>
      </c>
      <c r="F38" s="616">
        <f t="shared" ref="F38:F69" si="1">E38*3</f>
        <v>57</v>
      </c>
      <c r="G38" s="304">
        <v>33</v>
      </c>
      <c r="H38" s="9">
        <v>51</v>
      </c>
      <c r="I38" s="10"/>
    </row>
    <row r="39" spans="1:11" x14ac:dyDescent="0.25">
      <c r="A39" s="30" t="s">
        <v>108</v>
      </c>
      <c r="B39" s="719" t="s">
        <v>99</v>
      </c>
      <c r="C39" s="724">
        <v>1996</v>
      </c>
      <c r="D39" s="233" t="s">
        <v>109</v>
      </c>
      <c r="E39" s="661">
        <v>18</v>
      </c>
      <c r="F39" s="616">
        <f t="shared" si="1"/>
        <v>54</v>
      </c>
      <c r="G39" s="302">
        <v>34</v>
      </c>
      <c r="H39" s="9">
        <v>16</v>
      </c>
      <c r="I39" s="10"/>
    </row>
    <row r="40" spans="1:11" x14ac:dyDescent="0.25">
      <c r="A40" s="43" t="s">
        <v>151</v>
      </c>
      <c r="B40" s="44" t="s">
        <v>25</v>
      </c>
      <c r="C40" s="41">
        <v>1998</v>
      </c>
      <c r="D40" s="547" t="s">
        <v>150</v>
      </c>
      <c r="E40" s="666">
        <v>18</v>
      </c>
      <c r="F40" s="616">
        <f t="shared" si="1"/>
        <v>54</v>
      </c>
      <c r="G40" s="303">
        <v>35</v>
      </c>
      <c r="H40" s="9">
        <v>17</v>
      </c>
      <c r="I40" s="10"/>
    </row>
    <row r="41" spans="1:11" ht="15.75" thickBot="1" x14ac:dyDescent="0.3">
      <c r="A41" s="179" t="s">
        <v>171</v>
      </c>
      <c r="B41" s="178" t="s">
        <v>137</v>
      </c>
      <c r="C41" s="149">
        <v>1997</v>
      </c>
      <c r="D41" s="729" t="s">
        <v>170</v>
      </c>
      <c r="E41" s="664">
        <v>18</v>
      </c>
      <c r="F41" s="616">
        <f t="shared" si="1"/>
        <v>54</v>
      </c>
      <c r="G41" s="304">
        <v>36</v>
      </c>
      <c r="H41" s="9">
        <v>25</v>
      </c>
      <c r="I41" s="10"/>
    </row>
    <row r="42" spans="1:11" x14ac:dyDescent="0.25">
      <c r="A42" s="284" t="s">
        <v>92</v>
      </c>
      <c r="B42" s="285" t="s">
        <v>25</v>
      </c>
      <c r="C42" s="58">
        <v>1998</v>
      </c>
      <c r="D42" s="228" t="s">
        <v>23</v>
      </c>
      <c r="E42" s="667">
        <v>18</v>
      </c>
      <c r="F42" s="616">
        <f t="shared" si="1"/>
        <v>54</v>
      </c>
      <c r="G42" s="302">
        <v>37</v>
      </c>
      <c r="H42" s="9">
        <v>31</v>
      </c>
      <c r="I42" s="10"/>
    </row>
    <row r="43" spans="1:11" x14ac:dyDescent="0.25">
      <c r="A43" s="30" t="s">
        <v>133</v>
      </c>
      <c r="B43" s="33" t="s">
        <v>28</v>
      </c>
      <c r="C43" s="36">
        <v>1997</v>
      </c>
      <c r="D43" s="228" t="s">
        <v>131</v>
      </c>
      <c r="E43" s="667">
        <v>18</v>
      </c>
      <c r="F43" s="616">
        <f t="shared" si="1"/>
        <v>54</v>
      </c>
      <c r="G43" s="303">
        <v>38</v>
      </c>
      <c r="H43" s="9">
        <v>41</v>
      </c>
      <c r="I43" s="10"/>
    </row>
    <row r="44" spans="1:11" ht="15.75" thickBot="1" x14ac:dyDescent="0.3">
      <c r="A44" s="43" t="s">
        <v>261</v>
      </c>
      <c r="B44" s="45" t="s">
        <v>70</v>
      </c>
      <c r="C44" s="41">
        <v>1996</v>
      </c>
      <c r="D44" s="547" t="s">
        <v>150</v>
      </c>
      <c r="E44" s="731">
        <v>18</v>
      </c>
      <c r="F44" s="616">
        <f t="shared" si="1"/>
        <v>54</v>
      </c>
      <c r="G44" s="304">
        <v>39</v>
      </c>
      <c r="H44" s="9">
        <v>49</v>
      </c>
      <c r="I44" s="10"/>
    </row>
    <row r="45" spans="1:11" x14ac:dyDescent="0.25">
      <c r="A45" s="30" t="s">
        <v>126</v>
      </c>
      <c r="B45" s="713" t="s">
        <v>99</v>
      </c>
      <c r="C45" s="724">
        <v>1996</v>
      </c>
      <c r="D45" s="233" t="s">
        <v>125</v>
      </c>
      <c r="E45" s="660">
        <v>17</v>
      </c>
      <c r="F45" s="616">
        <f t="shared" si="1"/>
        <v>51</v>
      </c>
      <c r="G45" s="302">
        <v>40</v>
      </c>
      <c r="H45" s="9">
        <v>27</v>
      </c>
      <c r="I45" s="10"/>
    </row>
    <row r="46" spans="1:11" x14ac:dyDescent="0.25">
      <c r="A46" s="183" t="s">
        <v>158</v>
      </c>
      <c r="B46" s="182" t="s">
        <v>27</v>
      </c>
      <c r="C46" s="181">
        <v>1995</v>
      </c>
      <c r="D46" s="298" t="s">
        <v>155</v>
      </c>
      <c r="E46" s="664">
        <v>17</v>
      </c>
      <c r="F46" s="616">
        <f t="shared" si="1"/>
        <v>51</v>
      </c>
      <c r="G46" s="303">
        <v>41</v>
      </c>
      <c r="H46" s="9">
        <v>36</v>
      </c>
      <c r="I46" s="10"/>
    </row>
    <row r="47" spans="1:11" ht="15.75" thickBot="1" x14ac:dyDescent="0.3">
      <c r="A47" s="43" t="s">
        <v>144</v>
      </c>
      <c r="B47" s="632" t="s">
        <v>82</v>
      </c>
      <c r="C47" s="149">
        <v>1996</v>
      </c>
      <c r="D47" s="226" t="s">
        <v>145</v>
      </c>
      <c r="E47" s="660">
        <v>17</v>
      </c>
      <c r="F47" s="616">
        <f t="shared" si="1"/>
        <v>51</v>
      </c>
      <c r="G47" s="304">
        <v>42</v>
      </c>
      <c r="H47" s="9">
        <v>37</v>
      </c>
      <c r="I47" s="10"/>
    </row>
    <row r="48" spans="1:11" x14ac:dyDescent="0.25">
      <c r="A48" s="282" t="s">
        <v>134</v>
      </c>
      <c r="B48" s="283" t="s">
        <v>135</v>
      </c>
      <c r="C48" s="60">
        <v>1996</v>
      </c>
      <c r="D48" s="229" t="s">
        <v>131</v>
      </c>
      <c r="E48" s="660">
        <v>17</v>
      </c>
      <c r="F48" s="616">
        <f t="shared" si="1"/>
        <v>51</v>
      </c>
      <c r="G48" s="302">
        <v>43</v>
      </c>
      <c r="H48" s="9">
        <v>40</v>
      </c>
      <c r="I48" s="10"/>
    </row>
    <row r="49" spans="1:9" x14ac:dyDescent="0.25">
      <c r="A49" s="30" t="s">
        <v>124</v>
      </c>
      <c r="B49" s="716" t="s">
        <v>29</v>
      </c>
      <c r="C49" s="724">
        <v>1999</v>
      </c>
      <c r="D49" s="233" t="s">
        <v>125</v>
      </c>
      <c r="E49" s="660">
        <v>17</v>
      </c>
      <c r="F49" s="616">
        <f t="shared" si="1"/>
        <v>51</v>
      </c>
      <c r="G49" s="303">
        <v>44</v>
      </c>
      <c r="H49" s="9">
        <v>42</v>
      </c>
      <c r="I49" s="10"/>
    </row>
    <row r="50" spans="1:9" ht="15.75" thickBot="1" x14ac:dyDescent="0.3">
      <c r="A50" s="711" t="s">
        <v>257</v>
      </c>
      <c r="B50" s="289" t="s">
        <v>258</v>
      </c>
      <c r="C50" s="113">
        <v>1996</v>
      </c>
      <c r="D50" s="235" t="s">
        <v>141</v>
      </c>
      <c r="E50" s="660">
        <v>17</v>
      </c>
      <c r="F50" s="616">
        <f t="shared" si="1"/>
        <v>51</v>
      </c>
      <c r="G50" s="304">
        <v>45</v>
      </c>
      <c r="H50" s="9">
        <v>48</v>
      </c>
      <c r="I50" s="10"/>
    </row>
    <row r="51" spans="1:9" x14ac:dyDescent="0.25">
      <c r="A51" s="30" t="s">
        <v>114</v>
      </c>
      <c r="B51" s="713" t="s">
        <v>115</v>
      </c>
      <c r="C51" s="724">
        <v>1997</v>
      </c>
      <c r="D51" s="230" t="s">
        <v>109</v>
      </c>
      <c r="E51" s="664">
        <v>17</v>
      </c>
      <c r="F51" s="616">
        <f t="shared" si="1"/>
        <v>51</v>
      </c>
      <c r="G51" s="302">
        <v>46</v>
      </c>
      <c r="H51" s="9">
        <v>51</v>
      </c>
      <c r="I51" s="10"/>
    </row>
    <row r="52" spans="1:9" x14ac:dyDescent="0.25">
      <c r="A52" s="179" t="s">
        <v>143</v>
      </c>
      <c r="B52" s="178" t="s">
        <v>115</v>
      </c>
      <c r="C52" s="149">
        <v>1997</v>
      </c>
      <c r="D52" s="235" t="s">
        <v>141</v>
      </c>
      <c r="E52" s="660">
        <v>16</v>
      </c>
      <c r="F52" s="616">
        <f t="shared" si="1"/>
        <v>48</v>
      </c>
      <c r="G52" s="303">
        <v>47</v>
      </c>
      <c r="H52" s="9">
        <v>32</v>
      </c>
      <c r="I52" s="10"/>
    </row>
    <row r="53" spans="1:9" ht="15.75" thickBot="1" x14ac:dyDescent="0.3">
      <c r="A53" s="179" t="s">
        <v>264</v>
      </c>
      <c r="B53" s="178" t="s">
        <v>137</v>
      </c>
      <c r="C53" s="149">
        <v>1996</v>
      </c>
      <c r="D53" s="300" t="s">
        <v>165</v>
      </c>
      <c r="E53" s="664">
        <v>16</v>
      </c>
      <c r="F53" s="616">
        <f t="shared" si="1"/>
        <v>48</v>
      </c>
      <c r="G53" s="304">
        <v>48</v>
      </c>
      <c r="H53" s="9">
        <v>45</v>
      </c>
      <c r="I53" s="10"/>
    </row>
    <row r="54" spans="1:9" x14ac:dyDescent="0.25">
      <c r="A54" s="183" t="s">
        <v>271</v>
      </c>
      <c r="B54" s="182" t="s">
        <v>272</v>
      </c>
      <c r="C54" s="181">
        <v>1996</v>
      </c>
      <c r="D54" s="386" t="s">
        <v>160</v>
      </c>
      <c r="E54" s="665">
        <v>15</v>
      </c>
      <c r="F54" s="616">
        <f t="shared" si="1"/>
        <v>45</v>
      </c>
      <c r="G54" s="302">
        <v>49</v>
      </c>
      <c r="H54" s="9">
        <v>43</v>
      </c>
      <c r="I54" s="10"/>
    </row>
    <row r="55" spans="1:9" x14ac:dyDescent="0.25">
      <c r="A55" s="179" t="s">
        <v>263</v>
      </c>
      <c r="B55" s="178" t="s">
        <v>82</v>
      </c>
      <c r="C55" s="149">
        <v>1997</v>
      </c>
      <c r="D55" s="386" t="s">
        <v>153</v>
      </c>
      <c r="E55" s="660">
        <v>15</v>
      </c>
      <c r="F55" s="616">
        <f t="shared" si="1"/>
        <v>45</v>
      </c>
      <c r="G55" s="303">
        <v>50</v>
      </c>
      <c r="H55" s="9">
        <v>44</v>
      </c>
      <c r="I55" s="10"/>
    </row>
    <row r="56" spans="1:9" ht="15.75" thickBot="1" x14ac:dyDescent="0.3">
      <c r="A56" s="30" t="s">
        <v>112</v>
      </c>
      <c r="B56" s="713" t="s">
        <v>113</v>
      </c>
      <c r="C56" s="724">
        <v>1996</v>
      </c>
      <c r="D56" s="230" t="s">
        <v>109</v>
      </c>
      <c r="E56" s="664">
        <v>15</v>
      </c>
      <c r="F56" s="616">
        <f t="shared" si="1"/>
        <v>45</v>
      </c>
      <c r="G56" s="304">
        <v>51</v>
      </c>
      <c r="H56" s="9">
        <v>54</v>
      </c>
      <c r="I56" s="10"/>
    </row>
    <row r="57" spans="1:9" x14ac:dyDescent="0.25">
      <c r="A57" s="179" t="s">
        <v>156</v>
      </c>
      <c r="B57" s="621" t="s">
        <v>137</v>
      </c>
      <c r="C57" s="622">
        <v>1995</v>
      </c>
      <c r="D57" s="556" t="s">
        <v>155</v>
      </c>
      <c r="E57" s="660">
        <v>15</v>
      </c>
      <c r="F57" s="616">
        <f t="shared" si="1"/>
        <v>45</v>
      </c>
      <c r="G57" s="302">
        <v>52</v>
      </c>
      <c r="H57" s="9">
        <v>56</v>
      </c>
      <c r="I57" s="10"/>
    </row>
    <row r="58" spans="1:9" x14ac:dyDescent="0.25">
      <c r="A58" s="32" t="s">
        <v>262</v>
      </c>
      <c r="B58" s="45" t="s">
        <v>82</v>
      </c>
      <c r="C58" s="41">
        <v>1996</v>
      </c>
      <c r="D58" s="547" t="s">
        <v>150</v>
      </c>
      <c r="E58" s="664">
        <v>14</v>
      </c>
      <c r="F58" s="616">
        <f t="shared" si="1"/>
        <v>42</v>
      </c>
      <c r="G58" s="303">
        <v>53</v>
      </c>
      <c r="H58" s="9">
        <v>55</v>
      </c>
      <c r="I58" s="10"/>
    </row>
    <row r="59" spans="1:9" ht="15.75" thickBot="1" x14ac:dyDescent="0.3">
      <c r="A59" s="43" t="s">
        <v>127</v>
      </c>
      <c r="B59" s="632" t="s">
        <v>146</v>
      </c>
      <c r="C59" s="41">
        <v>1998</v>
      </c>
      <c r="D59" s="575" t="s">
        <v>145</v>
      </c>
      <c r="E59" s="660">
        <v>13</v>
      </c>
      <c r="F59" s="616">
        <f t="shared" si="1"/>
        <v>39</v>
      </c>
      <c r="G59" s="304">
        <v>54</v>
      </c>
      <c r="H59" s="9">
        <v>50</v>
      </c>
      <c r="I59" s="10"/>
    </row>
    <row r="60" spans="1:9" x14ac:dyDescent="0.25">
      <c r="A60" s="43" t="s">
        <v>147</v>
      </c>
      <c r="B60" s="632" t="s">
        <v>11</v>
      </c>
      <c r="C60" s="41">
        <v>1999</v>
      </c>
      <c r="D60" s="226" t="s">
        <v>145</v>
      </c>
      <c r="E60" s="660">
        <v>13</v>
      </c>
      <c r="F60" s="616">
        <f t="shared" si="1"/>
        <v>39</v>
      </c>
      <c r="G60" s="302">
        <v>55</v>
      </c>
      <c r="H60" s="9">
        <v>53</v>
      </c>
      <c r="I60" s="10"/>
    </row>
    <row r="61" spans="1:9" x14ac:dyDescent="0.25">
      <c r="A61" s="30" t="s">
        <v>122</v>
      </c>
      <c r="B61" s="33" t="s">
        <v>123</v>
      </c>
      <c r="C61" s="36">
        <v>1999</v>
      </c>
      <c r="D61" s="270" t="s">
        <v>118</v>
      </c>
      <c r="E61" s="660">
        <v>13</v>
      </c>
      <c r="F61" s="616">
        <f t="shared" si="1"/>
        <v>39</v>
      </c>
      <c r="G61" s="303">
        <v>56</v>
      </c>
      <c r="H61" s="9">
        <v>58</v>
      </c>
      <c r="I61" s="10"/>
    </row>
    <row r="62" spans="1:9" ht="15.75" thickBot="1" x14ac:dyDescent="0.3">
      <c r="A62" s="183" t="s">
        <v>274</v>
      </c>
      <c r="B62" s="182" t="s">
        <v>159</v>
      </c>
      <c r="C62" s="181">
        <v>1997</v>
      </c>
      <c r="D62" s="298" t="s">
        <v>155</v>
      </c>
      <c r="E62" s="664">
        <v>12</v>
      </c>
      <c r="F62" s="616">
        <f t="shared" si="1"/>
        <v>36</v>
      </c>
      <c r="G62" s="304">
        <v>57</v>
      </c>
      <c r="H62" s="9">
        <v>57</v>
      </c>
      <c r="I62" s="10"/>
    </row>
    <row r="63" spans="1:9" x14ac:dyDescent="0.25">
      <c r="A63" s="30" t="s">
        <v>116</v>
      </c>
      <c r="B63" s="33" t="s">
        <v>117</v>
      </c>
      <c r="C63" s="36">
        <v>1997</v>
      </c>
      <c r="D63" s="270" t="s">
        <v>118</v>
      </c>
      <c r="E63" s="667">
        <v>9</v>
      </c>
      <c r="F63" s="616">
        <f t="shared" si="1"/>
        <v>27</v>
      </c>
      <c r="G63" s="302">
        <v>58</v>
      </c>
      <c r="H63" s="9">
        <v>46</v>
      </c>
      <c r="I63" s="10"/>
    </row>
    <row r="64" spans="1:9" x14ac:dyDescent="0.25">
      <c r="A64" s="179" t="s">
        <v>157</v>
      </c>
      <c r="B64" s="178" t="s">
        <v>85</v>
      </c>
      <c r="C64" s="149">
        <v>1997</v>
      </c>
      <c r="D64" s="300" t="s">
        <v>155</v>
      </c>
      <c r="E64" s="660">
        <v>0</v>
      </c>
      <c r="F64" s="616">
        <f t="shared" si="1"/>
        <v>0</v>
      </c>
      <c r="G64" s="303">
        <v>59</v>
      </c>
      <c r="H64" s="9">
        <v>59</v>
      </c>
      <c r="I64" s="10"/>
    </row>
    <row r="65" spans="1:9" ht="15.75" thickBot="1" x14ac:dyDescent="0.3">
      <c r="A65" s="179" t="s">
        <v>174</v>
      </c>
      <c r="B65" s="301" t="s">
        <v>11</v>
      </c>
      <c r="C65" s="558">
        <v>1997</v>
      </c>
      <c r="D65" s="379" t="s">
        <v>170</v>
      </c>
      <c r="E65" s="664">
        <v>0</v>
      </c>
      <c r="F65" s="656">
        <f t="shared" si="1"/>
        <v>0</v>
      </c>
      <c r="G65" s="815">
        <v>60</v>
      </c>
      <c r="H65" s="9">
        <v>59</v>
      </c>
      <c r="I65" s="10"/>
    </row>
    <row r="66" spans="1:9" x14ac:dyDescent="0.25">
      <c r="A66" s="610"/>
      <c r="B66" s="653"/>
      <c r="C66" s="654"/>
      <c r="D66" s="9"/>
      <c r="E66" s="653"/>
      <c r="F66" s="655"/>
      <c r="G66" s="655"/>
      <c r="H66" s="9"/>
      <c r="I66" s="10"/>
    </row>
    <row r="67" spans="1:9" x14ac:dyDescent="0.25">
      <c r="A67" s="608"/>
      <c r="B67" s="8"/>
      <c r="C67" s="15"/>
      <c r="D67" s="9"/>
      <c r="E67" s="9"/>
      <c r="F67" s="9"/>
      <c r="G67" s="9"/>
      <c r="H67" s="9"/>
      <c r="I67" s="10"/>
    </row>
    <row r="68" spans="1:9" x14ac:dyDescent="0.25">
      <c r="A68" s="608"/>
      <c r="B68" s="9"/>
      <c r="C68" s="15"/>
      <c r="D68" s="9"/>
      <c r="E68" s="9"/>
      <c r="F68" s="9"/>
      <c r="G68" s="9"/>
      <c r="H68" s="9"/>
      <c r="I68" s="10"/>
    </row>
  </sheetData>
  <sortState ref="A6:H65">
    <sortCondition descending="1" ref="F6:F65"/>
    <sortCondition ref="H6:H65"/>
  </sortState>
  <mergeCells count="3">
    <mergeCell ref="A1:G1"/>
    <mergeCell ref="E2:G2"/>
    <mergeCell ref="A3:G3"/>
  </mergeCells>
  <phoneticPr fontId="0" type="noConversion"/>
  <pageMargins left="0.9055118110236221" right="0.70866141732283472" top="0.39370078740157483" bottom="0.19685039370078741" header="0.31496062992125984" footer="0.31496062992125984"/>
  <pageSetup paperSize="9" scale="7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9"/>
  <sheetViews>
    <sheetView topLeftCell="A4" zoomScale="150" zoomScaleNormal="150" workbookViewId="0">
      <selection activeCell="F62" sqref="F62"/>
    </sheetView>
  </sheetViews>
  <sheetFormatPr defaultRowHeight="15" x14ac:dyDescent="0.25"/>
  <cols>
    <col min="1" max="1" width="13.7109375" customWidth="1"/>
    <col min="2" max="2" width="12.140625" customWidth="1"/>
    <col min="4" max="4" width="28.85546875" customWidth="1"/>
  </cols>
  <sheetData>
    <row r="1" spans="1:11" ht="23.25" x14ac:dyDescent="0.35">
      <c r="A1" s="787" t="s">
        <v>182</v>
      </c>
      <c r="B1" s="787"/>
      <c r="C1" s="787"/>
      <c r="D1" s="787"/>
      <c r="E1" s="787"/>
      <c r="F1" s="787"/>
      <c r="G1" s="787"/>
      <c r="H1" s="787"/>
      <c r="I1" s="787"/>
    </row>
    <row r="2" spans="1:11" ht="15.75" x14ac:dyDescent="0.25">
      <c r="A2" s="88" t="s">
        <v>23</v>
      </c>
      <c r="E2" s="764" t="s">
        <v>248</v>
      </c>
      <c r="F2" s="764"/>
      <c r="G2" s="764"/>
      <c r="H2" s="103"/>
    </row>
    <row r="3" spans="1:11" ht="15.75" x14ac:dyDescent="0.25">
      <c r="A3" s="87"/>
      <c r="B3" s="86"/>
      <c r="C3" s="86"/>
      <c r="D3" s="86"/>
      <c r="E3" s="86"/>
      <c r="F3" s="86"/>
      <c r="G3" s="86"/>
    </row>
    <row r="4" spans="1:11" ht="15.75" x14ac:dyDescent="0.25">
      <c r="A4" s="790" t="s">
        <v>46</v>
      </c>
      <c r="B4" s="790"/>
      <c r="C4" s="790"/>
      <c r="D4" s="790"/>
      <c r="E4" s="790"/>
      <c r="F4" s="790"/>
      <c r="G4" s="790"/>
    </row>
    <row r="5" spans="1:11" ht="15.75" thickBot="1" x14ac:dyDescent="0.3">
      <c r="A5" s="84"/>
      <c r="B5" s="83"/>
      <c r="C5" s="83"/>
      <c r="D5" s="83"/>
      <c r="E5" s="83"/>
      <c r="F5" s="83"/>
      <c r="G5" s="83"/>
    </row>
    <row r="6" spans="1:11" ht="24" thickTop="1" thickBot="1" x14ac:dyDescent="0.3">
      <c r="A6" s="82" t="s">
        <v>1</v>
      </c>
      <c r="B6" s="81" t="s">
        <v>2</v>
      </c>
      <c r="C6" s="80" t="s">
        <v>3</v>
      </c>
      <c r="D6" s="79" t="s">
        <v>4</v>
      </c>
      <c r="E6" s="78" t="s">
        <v>45</v>
      </c>
      <c r="F6" s="602" t="s">
        <v>41</v>
      </c>
      <c r="G6" s="75" t="s">
        <v>7</v>
      </c>
      <c r="H6" s="281" t="s">
        <v>100</v>
      </c>
      <c r="I6" s="72"/>
    </row>
    <row r="7" spans="1:11" x14ac:dyDescent="0.25">
      <c r="A7" s="131" t="s">
        <v>201</v>
      </c>
      <c r="B7" s="631" t="s">
        <v>202</v>
      </c>
      <c r="C7" s="634">
        <v>1998</v>
      </c>
      <c r="D7" s="619" t="s">
        <v>141</v>
      </c>
      <c r="E7" s="102">
        <v>59</v>
      </c>
      <c r="F7" s="612">
        <f t="shared" ref="F7:F38" si="0">E7</f>
        <v>59</v>
      </c>
      <c r="G7" s="319">
        <v>1</v>
      </c>
      <c r="H7" s="96">
        <v>3</v>
      </c>
      <c r="I7" s="1"/>
    </row>
    <row r="8" spans="1:11" x14ac:dyDescent="0.25">
      <c r="A8" s="43" t="s">
        <v>39</v>
      </c>
      <c r="B8" s="45" t="s">
        <v>38</v>
      </c>
      <c r="C8" s="41">
        <v>1996</v>
      </c>
      <c r="D8" s="238" t="s">
        <v>31</v>
      </c>
      <c r="E8" s="97">
        <v>57</v>
      </c>
      <c r="F8" s="91">
        <f t="shared" si="0"/>
        <v>57</v>
      </c>
      <c r="G8" s="318">
        <v>2</v>
      </c>
      <c r="H8" s="96">
        <v>12</v>
      </c>
      <c r="I8" s="1"/>
    </row>
    <row r="9" spans="1:11" ht="15.75" thickBot="1" x14ac:dyDescent="0.3">
      <c r="A9" s="43" t="s">
        <v>273</v>
      </c>
      <c r="B9" s="45" t="s">
        <v>238</v>
      </c>
      <c r="C9" s="41">
        <v>1997</v>
      </c>
      <c r="D9" s="238" t="s">
        <v>160</v>
      </c>
      <c r="E9" s="97">
        <v>55</v>
      </c>
      <c r="F9" s="91">
        <f t="shared" si="0"/>
        <v>55</v>
      </c>
      <c r="G9" s="317">
        <v>3</v>
      </c>
      <c r="H9" s="96">
        <v>29</v>
      </c>
      <c r="I9" s="1"/>
    </row>
    <row r="10" spans="1:11" x14ac:dyDescent="0.25">
      <c r="A10" s="594" t="s">
        <v>235</v>
      </c>
      <c r="B10" s="45" t="s">
        <v>233</v>
      </c>
      <c r="C10" s="41">
        <v>1997</v>
      </c>
      <c r="D10" s="584" t="s">
        <v>236</v>
      </c>
      <c r="E10" s="97">
        <v>54</v>
      </c>
      <c r="F10" s="91">
        <f t="shared" si="0"/>
        <v>54</v>
      </c>
      <c r="G10" s="319">
        <v>4</v>
      </c>
      <c r="H10" s="96">
        <v>5</v>
      </c>
      <c r="I10" s="1"/>
    </row>
    <row r="11" spans="1:11" x14ac:dyDescent="0.25">
      <c r="A11" s="43" t="s">
        <v>214</v>
      </c>
      <c r="B11" s="706" t="s">
        <v>40</v>
      </c>
      <c r="C11" s="63">
        <v>1997</v>
      </c>
      <c r="D11" s="577" t="s">
        <v>213</v>
      </c>
      <c r="E11" s="97">
        <v>53</v>
      </c>
      <c r="F11" s="91">
        <f t="shared" si="0"/>
        <v>53</v>
      </c>
      <c r="G11" s="318">
        <v>5</v>
      </c>
      <c r="H11" s="96">
        <v>10</v>
      </c>
      <c r="I11" s="1"/>
    </row>
    <row r="12" spans="1:11" ht="15.75" thickBot="1" x14ac:dyDescent="0.3">
      <c r="A12" s="128" t="s">
        <v>93</v>
      </c>
      <c r="B12" s="124" t="s">
        <v>94</v>
      </c>
      <c r="C12" s="138">
        <v>1997</v>
      </c>
      <c r="D12" s="577" t="s">
        <v>206</v>
      </c>
      <c r="E12" s="97">
        <v>52</v>
      </c>
      <c r="F12" s="91">
        <f t="shared" si="0"/>
        <v>52</v>
      </c>
      <c r="G12" s="317">
        <v>6</v>
      </c>
      <c r="H12" s="96">
        <v>1</v>
      </c>
      <c r="I12" s="1"/>
    </row>
    <row r="13" spans="1:11" x14ac:dyDescent="0.25">
      <c r="A13" s="43" t="s">
        <v>189</v>
      </c>
      <c r="B13" s="62" t="s">
        <v>35</v>
      </c>
      <c r="C13" s="61">
        <v>1998</v>
      </c>
      <c r="D13" s="226" t="s">
        <v>188</v>
      </c>
      <c r="E13" s="97">
        <v>52</v>
      </c>
      <c r="F13" s="91">
        <f t="shared" si="0"/>
        <v>52</v>
      </c>
      <c r="G13" s="319">
        <v>7</v>
      </c>
      <c r="H13" s="96">
        <v>24</v>
      </c>
      <c r="I13" s="1"/>
    </row>
    <row r="14" spans="1:11" x14ac:dyDescent="0.25">
      <c r="A14" s="65" t="s">
        <v>74</v>
      </c>
      <c r="B14" s="45" t="s">
        <v>101</v>
      </c>
      <c r="C14" s="61">
        <v>1996</v>
      </c>
      <c r="D14" s="226" t="s">
        <v>106</v>
      </c>
      <c r="E14" s="97">
        <v>51</v>
      </c>
      <c r="F14" s="710">
        <f t="shared" si="0"/>
        <v>51</v>
      </c>
      <c r="G14" s="318">
        <v>8</v>
      </c>
      <c r="H14" s="96">
        <v>16</v>
      </c>
      <c r="I14" s="1"/>
    </row>
    <row r="15" spans="1:11" ht="15.75" thickBot="1" x14ac:dyDescent="0.3">
      <c r="A15" s="43" t="s">
        <v>34</v>
      </c>
      <c r="B15" s="46" t="s">
        <v>33</v>
      </c>
      <c r="C15" s="41">
        <v>1995</v>
      </c>
      <c r="D15" s="584" t="s">
        <v>31</v>
      </c>
      <c r="E15" s="97">
        <v>50</v>
      </c>
      <c r="F15" s="91">
        <f t="shared" si="0"/>
        <v>50</v>
      </c>
      <c r="G15" s="317">
        <v>9</v>
      </c>
      <c r="H15" s="96">
        <v>15</v>
      </c>
      <c r="I15" s="1"/>
      <c r="K15" s="22"/>
    </row>
    <row r="16" spans="1:11" x14ac:dyDescent="0.25">
      <c r="A16" s="128" t="s">
        <v>215</v>
      </c>
      <c r="B16" s="124" t="s">
        <v>216</v>
      </c>
      <c r="C16" s="138">
        <v>1995</v>
      </c>
      <c r="D16" s="589" t="s">
        <v>213</v>
      </c>
      <c r="E16" s="97">
        <v>50</v>
      </c>
      <c r="F16" s="91">
        <f t="shared" si="0"/>
        <v>50</v>
      </c>
      <c r="G16" s="319">
        <v>10</v>
      </c>
      <c r="H16" s="96">
        <v>21</v>
      </c>
      <c r="I16" s="1"/>
    </row>
    <row r="17" spans="1:12" x14ac:dyDescent="0.25">
      <c r="A17" s="128" t="s">
        <v>212</v>
      </c>
      <c r="B17" s="139" t="s">
        <v>197</v>
      </c>
      <c r="C17" s="138">
        <v>1997</v>
      </c>
      <c r="D17" s="589" t="s">
        <v>213</v>
      </c>
      <c r="E17" s="97">
        <v>50</v>
      </c>
      <c r="F17" s="91">
        <f t="shared" si="0"/>
        <v>50</v>
      </c>
      <c r="G17" s="318">
        <v>11</v>
      </c>
      <c r="H17" s="96">
        <v>28</v>
      </c>
      <c r="I17" s="1"/>
    </row>
    <row r="18" spans="1:12" ht="15.75" thickBot="1" x14ac:dyDescent="0.3">
      <c r="A18" s="125" t="s">
        <v>267</v>
      </c>
      <c r="B18" s="139" t="s">
        <v>187</v>
      </c>
      <c r="C18" s="138">
        <v>1997</v>
      </c>
      <c r="D18" s="577" t="s">
        <v>227</v>
      </c>
      <c r="E18" s="97">
        <v>50</v>
      </c>
      <c r="F18" s="91">
        <f t="shared" si="0"/>
        <v>50</v>
      </c>
      <c r="G18" s="317">
        <v>12</v>
      </c>
      <c r="H18" s="96">
        <v>32</v>
      </c>
      <c r="I18" s="1"/>
    </row>
    <row r="19" spans="1:12" x14ac:dyDescent="0.25">
      <c r="A19" s="128" t="s">
        <v>222</v>
      </c>
      <c r="B19" s="127" t="s">
        <v>223</v>
      </c>
      <c r="C19" s="126">
        <v>1998</v>
      </c>
      <c r="D19" s="639" t="s">
        <v>220</v>
      </c>
      <c r="E19" s="97">
        <v>50</v>
      </c>
      <c r="F19" s="91">
        <f t="shared" si="0"/>
        <v>50</v>
      </c>
      <c r="G19" s="319">
        <v>13</v>
      </c>
      <c r="H19" s="96">
        <v>38</v>
      </c>
      <c r="I19" s="1"/>
    </row>
    <row r="20" spans="1:12" x14ac:dyDescent="0.25">
      <c r="A20" s="43" t="s">
        <v>75</v>
      </c>
      <c r="B20" s="45" t="s">
        <v>76</v>
      </c>
      <c r="C20" s="41">
        <v>1998</v>
      </c>
      <c r="D20" s="637" t="s">
        <v>106</v>
      </c>
      <c r="E20" s="97">
        <v>50</v>
      </c>
      <c r="F20" s="91">
        <f t="shared" si="0"/>
        <v>50</v>
      </c>
      <c r="G20" s="318">
        <v>14</v>
      </c>
      <c r="H20" s="96">
        <v>39</v>
      </c>
      <c r="I20" s="1"/>
    </row>
    <row r="21" spans="1:12" ht="15.75" thickBot="1" x14ac:dyDescent="0.3">
      <c r="A21" s="43" t="s">
        <v>192</v>
      </c>
      <c r="B21" s="45" t="s">
        <v>193</v>
      </c>
      <c r="C21" s="41">
        <v>1997</v>
      </c>
      <c r="D21" s="637" t="s">
        <v>188</v>
      </c>
      <c r="E21" s="97">
        <v>49</v>
      </c>
      <c r="F21" s="91">
        <f t="shared" si="0"/>
        <v>49</v>
      </c>
      <c r="G21" s="317">
        <v>15</v>
      </c>
      <c r="H21" s="96">
        <v>2</v>
      </c>
      <c r="I21" s="1"/>
    </row>
    <row r="22" spans="1:12" x14ac:dyDescent="0.25">
      <c r="A22" s="128" t="s">
        <v>228</v>
      </c>
      <c r="B22" s="704" t="s">
        <v>229</v>
      </c>
      <c r="C22" s="635">
        <v>1996</v>
      </c>
      <c r="D22" s="700" t="s">
        <v>227</v>
      </c>
      <c r="E22" s="97">
        <v>49</v>
      </c>
      <c r="F22" s="91">
        <f t="shared" si="0"/>
        <v>49</v>
      </c>
      <c r="G22" s="319">
        <v>16</v>
      </c>
      <c r="H22" s="96">
        <v>21</v>
      </c>
      <c r="I22" s="1"/>
    </row>
    <row r="23" spans="1:12" x14ac:dyDescent="0.25">
      <c r="A23" s="32" t="s">
        <v>199</v>
      </c>
      <c r="B23" s="45" t="s">
        <v>200</v>
      </c>
      <c r="C23" s="41">
        <v>1997</v>
      </c>
      <c r="D23" s="597" t="s">
        <v>195</v>
      </c>
      <c r="E23" s="97">
        <v>49</v>
      </c>
      <c r="F23" s="91">
        <f t="shared" si="0"/>
        <v>49</v>
      </c>
      <c r="G23" s="318">
        <v>17</v>
      </c>
      <c r="H23" s="96">
        <v>44</v>
      </c>
      <c r="I23" s="1"/>
      <c r="J23" s="306"/>
    </row>
    <row r="24" spans="1:12" ht="15.75" thickBot="1" x14ac:dyDescent="0.3">
      <c r="A24" s="115" t="s">
        <v>268</v>
      </c>
      <c r="B24" s="127" t="s">
        <v>269</v>
      </c>
      <c r="C24" s="126">
        <v>1997</v>
      </c>
      <c r="D24" s="577" t="s">
        <v>227</v>
      </c>
      <c r="E24" s="97">
        <v>49</v>
      </c>
      <c r="F24" s="91">
        <f t="shared" si="0"/>
        <v>49</v>
      </c>
      <c r="G24" s="317">
        <v>18</v>
      </c>
      <c r="H24" s="96">
        <v>44</v>
      </c>
      <c r="I24" s="1"/>
    </row>
    <row r="25" spans="1:12" x14ac:dyDescent="0.25">
      <c r="A25" s="128" t="s">
        <v>95</v>
      </c>
      <c r="B25" s="127" t="s">
        <v>207</v>
      </c>
      <c r="C25" s="126">
        <v>1997</v>
      </c>
      <c r="D25" s="579" t="s">
        <v>206</v>
      </c>
      <c r="E25" s="97">
        <v>48</v>
      </c>
      <c r="F25" s="91">
        <f t="shared" si="0"/>
        <v>48</v>
      </c>
      <c r="G25" s="319">
        <v>19</v>
      </c>
      <c r="H25" s="96">
        <v>12</v>
      </c>
      <c r="I25" s="1"/>
    </row>
    <row r="26" spans="1:12" x14ac:dyDescent="0.25">
      <c r="A26" s="69" t="s">
        <v>198</v>
      </c>
      <c r="B26" s="642" t="s">
        <v>90</v>
      </c>
      <c r="C26" s="36">
        <v>1999</v>
      </c>
      <c r="D26" s="597" t="s">
        <v>195</v>
      </c>
      <c r="E26" s="97">
        <v>48</v>
      </c>
      <c r="F26" s="91">
        <f t="shared" si="0"/>
        <v>48</v>
      </c>
      <c r="G26" s="318">
        <v>20</v>
      </c>
      <c r="H26" s="96">
        <v>18</v>
      </c>
      <c r="I26" s="1"/>
    </row>
    <row r="27" spans="1:12" ht="15.75" thickBot="1" x14ac:dyDescent="0.3">
      <c r="A27" s="692" t="s">
        <v>194</v>
      </c>
      <c r="B27" s="68" t="s">
        <v>193</v>
      </c>
      <c r="C27" s="595">
        <v>1995</v>
      </c>
      <c r="D27" s="640" t="s">
        <v>195</v>
      </c>
      <c r="E27" s="97">
        <v>48</v>
      </c>
      <c r="F27" s="91">
        <f t="shared" si="0"/>
        <v>48</v>
      </c>
      <c r="G27" s="317">
        <v>21</v>
      </c>
      <c r="H27" s="96">
        <v>20</v>
      </c>
      <c r="I27" s="1"/>
    </row>
    <row r="28" spans="1:12" x14ac:dyDescent="0.25">
      <c r="A28" s="43" t="s">
        <v>77</v>
      </c>
      <c r="B28" s="62" t="s">
        <v>78</v>
      </c>
      <c r="C28" s="61">
        <v>1998</v>
      </c>
      <c r="D28" s="593" t="s">
        <v>106</v>
      </c>
      <c r="E28" s="97">
        <v>48</v>
      </c>
      <c r="F28" s="91">
        <f t="shared" si="0"/>
        <v>48</v>
      </c>
      <c r="G28" s="319">
        <v>22</v>
      </c>
      <c r="H28" s="96">
        <v>32</v>
      </c>
      <c r="I28" s="1"/>
      <c r="L28" s="89"/>
    </row>
    <row r="29" spans="1:12" x14ac:dyDescent="0.25">
      <c r="A29" s="69" t="s">
        <v>196</v>
      </c>
      <c r="B29" s="68" t="s">
        <v>197</v>
      </c>
      <c r="C29" s="708">
        <v>1995</v>
      </c>
      <c r="D29" s="640" t="s">
        <v>195</v>
      </c>
      <c r="E29" s="97">
        <v>48</v>
      </c>
      <c r="F29" s="91">
        <f t="shared" si="0"/>
        <v>48</v>
      </c>
      <c r="G29" s="318">
        <v>23</v>
      </c>
      <c r="H29" s="96">
        <v>41</v>
      </c>
      <c r="I29" s="1"/>
      <c r="J29" s="306"/>
    </row>
    <row r="30" spans="1:12" ht="15.75" thickBot="1" x14ac:dyDescent="0.3">
      <c r="A30" s="43" t="s">
        <v>79</v>
      </c>
      <c r="B30" s="64" t="s">
        <v>80</v>
      </c>
      <c r="C30" s="41">
        <v>1999</v>
      </c>
      <c r="D30" s="575" t="s">
        <v>106</v>
      </c>
      <c r="E30" s="97">
        <v>47</v>
      </c>
      <c r="F30" s="91">
        <f t="shared" si="0"/>
        <v>47</v>
      </c>
      <c r="G30" s="317">
        <v>24</v>
      </c>
      <c r="H30" s="96">
        <v>36</v>
      </c>
      <c r="I30" s="1"/>
    </row>
    <row r="31" spans="1:12" x14ac:dyDescent="0.25">
      <c r="A31" s="32" t="s">
        <v>243</v>
      </c>
      <c r="B31" s="45" t="s">
        <v>266</v>
      </c>
      <c r="C31" s="42">
        <v>1996</v>
      </c>
      <c r="D31" s="226" t="s">
        <v>145</v>
      </c>
      <c r="E31" s="97">
        <v>46</v>
      </c>
      <c r="F31" s="91">
        <f t="shared" si="0"/>
        <v>46</v>
      </c>
      <c r="G31" s="319">
        <v>25</v>
      </c>
      <c r="H31" s="96">
        <v>4</v>
      </c>
      <c r="I31" s="1"/>
    </row>
    <row r="32" spans="1:12" x14ac:dyDescent="0.25">
      <c r="A32" s="32" t="s">
        <v>186</v>
      </c>
      <c r="B32" s="45" t="s">
        <v>187</v>
      </c>
      <c r="C32" s="41">
        <v>1999</v>
      </c>
      <c r="D32" s="575" t="s">
        <v>188</v>
      </c>
      <c r="E32" s="97">
        <v>46</v>
      </c>
      <c r="F32" s="91">
        <f t="shared" si="0"/>
        <v>46</v>
      </c>
      <c r="G32" s="318">
        <v>26</v>
      </c>
      <c r="H32" s="96">
        <v>7</v>
      </c>
      <c r="I32" s="1"/>
    </row>
    <row r="33" spans="1:9" ht="15.75" thickBot="1" x14ac:dyDescent="0.3">
      <c r="A33" s="128" t="s">
        <v>96</v>
      </c>
      <c r="B33" s="127" t="s">
        <v>76</v>
      </c>
      <c r="C33" s="126">
        <v>1998</v>
      </c>
      <c r="D33" s="589" t="s">
        <v>206</v>
      </c>
      <c r="E33" s="100">
        <v>46</v>
      </c>
      <c r="F33" s="91">
        <f t="shared" si="0"/>
        <v>46</v>
      </c>
      <c r="G33" s="317">
        <v>27</v>
      </c>
      <c r="H33" s="96">
        <v>14</v>
      </c>
      <c r="I33" s="1"/>
    </row>
    <row r="34" spans="1:9" x14ac:dyDescent="0.25">
      <c r="A34" s="594" t="s">
        <v>232</v>
      </c>
      <c r="B34" s="62" t="s">
        <v>233</v>
      </c>
      <c r="C34" s="702">
        <v>1998</v>
      </c>
      <c r="D34" s="238" t="s">
        <v>160</v>
      </c>
      <c r="E34" s="97">
        <v>46</v>
      </c>
      <c r="F34" s="91">
        <f t="shared" si="0"/>
        <v>46</v>
      </c>
      <c r="G34" s="319">
        <v>28</v>
      </c>
      <c r="H34" s="96">
        <v>29</v>
      </c>
      <c r="I34" s="1"/>
    </row>
    <row r="35" spans="1:9" x14ac:dyDescent="0.25">
      <c r="A35" s="128" t="s">
        <v>224</v>
      </c>
      <c r="B35" s="127" t="s">
        <v>88</v>
      </c>
      <c r="C35" s="126">
        <v>1998</v>
      </c>
      <c r="D35" s="577" t="s">
        <v>220</v>
      </c>
      <c r="E35" s="97">
        <v>46</v>
      </c>
      <c r="F35" s="91">
        <f t="shared" si="0"/>
        <v>46</v>
      </c>
      <c r="G35" s="318">
        <v>29</v>
      </c>
      <c r="H35" s="96">
        <v>46</v>
      </c>
      <c r="I35" s="1"/>
    </row>
    <row r="36" spans="1:9" ht="15.75" thickBot="1" x14ac:dyDescent="0.3">
      <c r="A36" s="630" t="s">
        <v>225</v>
      </c>
      <c r="B36" s="633" t="s">
        <v>226</v>
      </c>
      <c r="C36" s="636">
        <v>1999</v>
      </c>
      <c r="D36" s="389" t="s">
        <v>227</v>
      </c>
      <c r="E36" s="97">
        <v>45</v>
      </c>
      <c r="F36" s="98">
        <f t="shared" si="0"/>
        <v>45</v>
      </c>
      <c r="G36" s="317">
        <v>30</v>
      </c>
      <c r="H36" s="96">
        <v>18</v>
      </c>
      <c r="I36" s="1"/>
    </row>
    <row r="37" spans="1:9" x14ac:dyDescent="0.25">
      <c r="A37" s="594" t="s">
        <v>230</v>
      </c>
      <c r="B37" s="62" t="s">
        <v>231</v>
      </c>
      <c r="C37" s="702">
        <v>1997</v>
      </c>
      <c r="D37" s="237" t="s">
        <v>160</v>
      </c>
      <c r="E37" s="97">
        <v>45</v>
      </c>
      <c r="F37" s="91">
        <f t="shared" si="0"/>
        <v>45</v>
      </c>
      <c r="G37" s="319">
        <v>31</v>
      </c>
      <c r="H37" s="96">
        <v>25</v>
      </c>
      <c r="I37" s="1"/>
    </row>
    <row r="38" spans="1:9" x14ac:dyDescent="0.25">
      <c r="A38" s="140" t="s">
        <v>203</v>
      </c>
      <c r="B38" s="139" t="s">
        <v>32</v>
      </c>
      <c r="C38" s="138">
        <v>1996</v>
      </c>
      <c r="D38" s="293" t="s">
        <v>141</v>
      </c>
      <c r="E38" s="97">
        <v>44</v>
      </c>
      <c r="F38" s="91">
        <f t="shared" si="0"/>
        <v>44</v>
      </c>
      <c r="G38" s="318">
        <v>32</v>
      </c>
      <c r="H38" s="96">
        <v>8</v>
      </c>
      <c r="I38" s="1"/>
    </row>
    <row r="39" spans="1:9" ht="15.75" thickBot="1" x14ac:dyDescent="0.3">
      <c r="A39" s="128" t="s">
        <v>259</v>
      </c>
      <c r="B39" s="127" t="s">
        <v>260</v>
      </c>
      <c r="C39" s="126">
        <v>1997</v>
      </c>
      <c r="D39" s="599" t="s">
        <v>141</v>
      </c>
      <c r="E39" s="97">
        <v>44</v>
      </c>
      <c r="F39" s="91">
        <f t="shared" ref="F39:F70" si="1">E39</f>
        <v>44</v>
      </c>
      <c r="G39" s="317">
        <v>33</v>
      </c>
      <c r="H39" s="96">
        <v>31</v>
      </c>
      <c r="I39" s="1"/>
    </row>
    <row r="40" spans="1:9" x14ac:dyDescent="0.25">
      <c r="A40" s="43" t="s">
        <v>246</v>
      </c>
      <c r="B40" s="45" t="s">
        <v>197</v>
      </c>
      <c r="C40" s="41">
        <v>1998</v>
      </c>
      <c r="D40" s="226" t="s">
        <v>145</v>
      </c>
      <c r="E40" s="97">
        <v>44</v>
      </c>
      <c r="F40" s="91">
        <f t="shared" si="1"/>
        <v>44</v>
      </c>
      <c r="G40" s="319">
        <v>34</v>
      </c>
      <c r="H40" s="96">
        <v>34</v>
      </c>
      <c r="I40" s="1"/>
    </row>
    <row r="41" spans="1:9" x14ac:dyDescent="0.25">
      <c r="A41" s="43" t="s">
        <v>244</v>
      </c>
      <c r="B41" s="45" t="s">
        <v>200</v>
      </c>
      <c r="C41" s="41">
        <v>1997</v>
      </c>
      <c r="D41" s="575" t="s">
        <v>145</v>
      </c>
      <c r="E41" s="97">
        <v>43</v>
      </c>
      <c r="F41" s="98">
        <f t="shared" si="1"/>
        <v>43</v>
      </c>
      <c r="G41" s="318">
        <v>35</v>
      </c>
      <c r="H41" s="96">
        <v>35</v>
      </c>
      <c r="I41" s="1"/>
    </row>
    <row r="42" spans="1:9" ht="15.75" thickBot="1" x14ac:dyDescent="0.3">
      <c r="A42" s="43" t="s">
        <v>190</v>
      </c>
      <c r="B42" s="64" t="s">
        <v>191</v>
      </c>
      <c r="C42" s="41">
        <v>1996</v>
      </c>
      <c r="D42" s="226" t="s">
        <v>188</v>
      </c>
      <c r="E42" s="97">
        <v>42</v>
      </c>
      <c r="F42" s="99">
        <f t="shared" si="1"/>
        <v>42</v>
      </c>
      <c r="G42" s="317">
        <v>36</v>
      </c>
      <c r="H42" s="96">
        <v>5</v>
      </c>
      <c r="I42" s="1"/>
    </row>
    <row r="43" spans="1:9" x14ac:dyDescent="0.25">
      <c r="A43" s="115" t="s">
        <v>204</v>
      </c>
      <c r="B43" s="127" t="s">
        <v>205</v>
      </c>
      <c r="C43" s="113">
        <v>1996</v>
      </c>
      <c r="D43" s="292" t="s">
        <v>141</v>
      </c>
      <c r="E43" s="97">
        <v>42</v>
      </c>
      <c r="F43" s="91">
        <f t="shared" si="1"/>
        <v>42</v>
      </c>
      <c r="G43" s="319">
        <v>37</v>
      </c>
      <c r="H43" s="96">
        <v>8</v>
      </c>
      <c r="I43" s="1"/>
    </row>
    <row r="44" spans="1:9" x14ac:dyDescent="0.25">
      <c r="A44" s="43" t="s">
        <v>37</v>
      </c>
      <c r="B44" s="45" t="s">
        <v>36</v>
      </c>
      <c r="C44" s="41">
        <v>1997</v>
      </c>
      <c r="D44" s="584" t="s">
        <v>31</v>
      </c>
      <c r="E44" s="97">
        <v>42</v>
      </c>
      <c r="F44" s="91">
        <f t="shared" si="1"/>
        <v>42</v>
      </c>
      <c r="G44" s="318">
        <v>38</v>
      </c>
      <c r="H44" s="96">
        <v>11</v>
      </c>
      <c r="I44" s="1"/>
    </row>
    <row r="45" spans="1:9" ht="15.75" thickBot="1" x14ac:dyDescent="0.3">
      <c r="A45" s="43" t="s">
        <v>237</v>
      </c>
      <c r="B45" s="45" t="s">
        <v>238</v>
      </c>
      <c r="C45" s="41">
        <v>1997</v>
      </c>
      <c r="D45" s="238" t="s">
        <v>236</v>
      </c>
      <c r="E45" s="97">
        <v>42</v>
      </c>
      <c r="F45" s="91">
        <f t="shared" si="1"/>
        <v>42</v>
      </c>
      <c r="G45" s="317">
        <v>39</v>
      </c>
      <c r="H45" s="96">
        <v>36</v>
      </c>
      <c r="I45" s="1"/>
    </row>
    <row r="46" spans="1:9" x14ac:dyDescent="0.25">
      <c r="A46" s="128" t="s">
        <v>210</v>
      </c>
      <c r="B46" s="124" t="s">
        <v>32</v>
      </c>
      <c r="C46" s="126">
        <v>1997</v>
      </c>
      <c r="D46" s="577" t="s">
        <v>209</v>
      </c>
      <c r="E46" s="97">
        <v>42</v>
      </c>
      <c r="F46" s="91">
        <f t="shared" si="1"/>
        <v>42</v>
      </c>
      <c r="G46" s="319">
        <v>40</v>
      </c>
      <c r="H46" s="96">
        <v>46</v>
      </c>
      <c r="I46" s="1"/>
    </row>
    <row r="47" spans="1:9" x14ac:dyDescent="0.25">
      <c r="A47" s="115" t="s">
        <v>221</v>
      </c>
      <c r="B47" s="127" t="s">
        <v>90</v>
      </c>
      <c r="C47" s="113">
        <v>1998</v>
      </c>
      <c r="D47" s="579" t="s">
        <v>220</v>
      </c>
      <c r="E47" s="97">
        <v>41</v>
      </c>
      <c r="F47" s="91">
        <f t="shared" si="1"/>
        <v>41</v>
      </c>
      <c r="G47" s="318">
        <v>41</v>
      </c>
      <c r="H47" s="96">
        <v>47</v>
      </c>
      <c r="I47" s="1"/>
    </row>
    <row r="48" spans="1:9" ht="15.75" thickBot="1" x14ac:dyDescent="0.3">
      <c r="A48" s="128" t="s">
        <v>217</v>
      </c>
      <c r="B48" s="127" t="s">
        <v>218</v>
      </c>
      <c r="C48" s="126">
        <v>1998</v>
      </c>
      <c r="D48" s="577" t="s">
        <v>213</v>
      </c>
      <c r="E48" s="97">
        <v>40</v>
      </c>
      <c r="F48" s="91">
        <f t="shared" si="1"/>
        <v>40</v>
      </c>
      <c r="G48" s="317">
        <v>42</v>
      </c>
      <c r="H48" s="96">
        <v>27</v>
      </c>
      <c r="I48" s="1"/>
    </row>
    <row r="49" spans="1:9" x14ac:dyDescent="0.25">
      <c r="A49" s="43" t="s">
        <v>239</v>
      </c>
      <c r="B49" s="45" t="s">
        <v>240</v>
      </c>
      <c r="C49" s="41">
        <v>1998</v>
      </c>
      <c r="D49" s="584" t="s">
        <v>236</v>
      </c>
      <c r="E49" s="97">
        <v>40</v>
      </c>
      <c r="F49" s="91">
        <f t="shared" si="1"/>
        <v>40</v>
      </c>
      <c r="G49" s="319">
        <v>43</v>
      </c>
      <c r="H49" s="96">
        <v>40</v>
      </c>
      <c r="I49" s="1"/>
    </row>
    <row r="50" spans="1:9" x14ac:dyDescent="0.25">
      <c r="A50" s="125" t="s">
        <v>208</v>
      </c>
      <c r="B50" s="124" t="s">
        <v>89</v>
      </c>
      <c r="C50" s="126">
        <v>1996</v>
      </c>
      <c r="D50" s="577" t="s">
        <v>209</v>
      </c>
      <c r="E50" s="97">
        <v>39</v>
      </c>
      <c r="F50" s="91">
        <f t="shared" si="1"/>
        <v>39</v>
      </c>
      <c r="G50" s="318">
        <v>44</v>
      </c>
      <c r="H50" s="96">
        <v>26</v>
      </c>
      <c r="I50" s="1"/>
    </row>
    <row r="51" spans="1:9" ht="15.75" thickBot="1" x14ac:dyDescent="0.3">
      <c r="A51" s="43" t="s">
        <v>241</v>
      </c>
      <c r="B51" s="45" t="s">
        <v>242</v>
      </c>
      <c r="C51" s="42">
        <v>1997</v>
      </c>
      <c r="D51" s="238" t="s">
        <v>236</v>
      </c>
      <c r="E51" s="97">
        <v>39</v>
      </c>
      <c r="F51" s="91">
        <f t="shared" si="1"/>
        <v>39</v>
      </c>
      <c r="G51" s="317">
        <v>45</v>
      </c>
      <c r="H51" s="96">
        <v>42</v>
      </c>
      <c r="I51" s="1"/>
    </row>
    <row r="52" spans="1:9" x14ac:dyDescent="0.25">
      <c r="A52" s="128" t="s">
        <v>97</v>
      </c>
      <c r="B52" s="127" t="s">
        <v>98</v>
      </c>
      <c r="C52" s="126">
        <v>1997</v>
      </c>
      <c r="D52" s="577" t="s">
        <v>206</v>
      </c>
      <c r="E52" s="97">
        <v>36</v>
      </c>
      <c r="F52" s="91">
        <f t="shared" si="1"/>
        <v>36</v>
      </c>
      <c r="G52" s="319">
        <v>46</v>
      </c>
      <c r="H52" s="96">
        <v>16</v>
      </c>
      <c r="I52" s="1"/>
    </row>
    <row r="53" spans="1:9" x14ac:dyDescent="0.25">
      <c r="A53" s="128" t="s">
        <v>219</v>
      </c>
      <c r="B53" s="127" t="s">
        <v>35</v>
      </c>
      <c r="C53" s="126">
        <v>1997</v>
      </c>
      <c r="D53" s="579" t="s">
        <v>220</v>
      </c>
      <c r="E53" s="97">
        <v>36</v>
      </c>
      <c r="F53" s="91">
        <f t="shared" si="1"/>
        <v>36</v>
      </c>
      <c r="G53" s="318">
        <v>47</v>
      </c>
      <c r="H53" s="96">
        <v>21</v>
      </c>
      <c r="I53" s="1"/>
    </row>
    <row r="54" spans="1:9" ht="15.75" thickBot="1" x14ac:dyDescent="0.3">
      <c r="A54" s="128" t="s">
        <v>211</v>
      </c>
      <c r="B54" s="124" t="s">
        <v>33</v>
      </c>
      <c r="C54" s="123">
        <v>1999</v>
      </c>
      <c r="D54" s="589" t="s">
        <v>209</v>
      </c>
      <c r="E54" s="97">
        <v>32</v>
      </c>
      <c r="F54" s="91">
        <f t="shared" si="1"/>
        <v>32</v>
      </c>
      <c r="G54" s="317">
        <v>48</v>
      </c>
      <c r="H54" s="96">
        <v>43</v>
      </c>
      <c r="I54" s="1"/>
    </row>
    <row r="55" spans="1:9" x14ac:dyDescent="0.25">
      <c r="A55" s="32" t="s">
        <v>234</v>
      </c>
      <c r="B55" s="45" t="s">
        <v>216</v>
      </c>
      <c r="C55" s="41">
        <v>1996</v>
      </c>
      <c r="D55" s="591" t="s">
        <v>160</v>
      </c>
      <c r="E55" s="97">
        <v>0</v>
      </c>
      <c r="F55" s="98">
        <f t="shared" si="1"/>
        <v>0</v>
      </c>
      <c r="G55" s="319">
        <v>49</v>
      </c>
      <c r="H55" s="96">
        <v>0</v>
      </c>
      <c r="I55" s="1"/>
    </row>
    <row r="56" spans="1:9" x14ac:dyDescent="0.25">
      <c r="A56" s="43" t="s">
        <v>245</v>
      </c>
      <c r="B56" s="45" t="s">
        <v>88</v>
      </c>
      <c r="C56" s="41">
        <v>1996</v>
      </c>
      <c r="D56" s="291" t="s">
        <v>145</v>
      </c>
      <c r="E56" s="97">
        <v>0</v>
      </c>
      <c r="F56" s="99">
        <f t="shared" si="1"/>
        <v>0</v>
      </c>
      <c r="G56" s="318">
        <v>50</v>
      </c>
      <c r="H56" s="96">
        <v>48</v>
      </c>
      <c r="I56" s="1"/>
    </row>
    <row r="57" spans="1:9" ht="15.75" thickBot="1" x14ac:dyDescent="0.3">
      <c r="A57" s="43" t="s">
        <v>81</v>
      </c>
      <c r="B57" s="45" t="s">
        <v>35</v>
      </c>
      <c r="C57" s="41">
        <v>1997</v>
      </c>
      <c r="D57" s="238" t="s">
        <v>31</v>
      </c>
      <c r="E57" s="97">
        <v>0</v>
      </c>
      <c r="F57" s="91">
        <f t="shared" si="1"/>
        <v>0</v>
      </c>
      <c r="G57" s="317">
        <v>51</v>
      </c>
      <c r="H57" s="101">
        <v>50</v>
      </c>
      <c r="I57" s="1"/>
    </row>
    <row r="58" spans="1:9" ht="15.75" thickBot="1" x14ac:dyDescent="0.3">
      <c r="A58" s="703" t="s">
        <v>265</v>
      </c>
      <c r="B58" s="705" t="s">
        <v>266</v>
      </c>
      <c r="C58" s="707">
        <v>1999</v>
      </c>
      <c r="D58" s="709" t="s">
        <v>209</v>
      </c>
      <c r="E58" s="401">
        <v>0</v>
      </c>
      <c r="F58" s="98">
        <f t="shared" si="1"/>
        <v>0</v>
      </c>
      <c r="G58" s="319">
        <v>52</v>
      </c>
      <c r="H58" s="96">
        <v>51</v>
      </c>
      <c r="I58" s="1"/>
    </row>
    <row r="59" spans="1:9" ht="15.75" thickTop="1" x14ac:dyDescent="0.25">
      <c r="E59" s="53"/>
      <c r="F59" s="53"/>
      <c r="G59" s="53"/>
      <c r="H59" s="89"/>
    </row>
  </sheetData>
  <sortState ref="A7:H58">
    <sortCondition descending="1" ref="F7:F58"/>
    <sortCondition ref="H7:H58"/>
  </sortState>
  <mergeCells count="3">
    <mergeCell ref="A4:G4"/>
    <mergeCell ref="E2:G2"/>
    <mergeCell ref="A1:I1"/>
  </mergeCells>
  <pageMargins left="0.70866141732283472" right="0.70866141732283472" top="0.78740157480314965" bottom="0.78740157480314965" header="0.31496062992125984" footer="0.31496062992125984"/>
  <pageSetup paperSize="9" scale="84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61"/>
  <sheetViews>
    <sheetView topLeftCell="A38" zoomScaleNormal="100" workbookViewId="0">
      <selection activeCell="U56" sqref="U56"/>
    </sheetView>
  </sheetViews>
  <sheetFormatPr defaultRowHeight="15" x14ac:dyDescent="0.25"/>
  <cols>
    <col min="1" max="1" width="13.42578125" style="104" customWidth="1"/>
    <col min="2" max="2" width="13" style="104" customWidth="1"/>
    <col min="3" max="3" width="8.28515625" style="104" customWidth="1"/>
    <col min="4" max="4" width="29.140625" style="104" customWidth="1"/>
    <col min="5" max="12" width="5" style="104" customWidth="1"/>
    <col min="13" max="14" width="8.5703125" style="104" customWidth="1"/>
    <col min="15" max="15" width="9.85546875" style="104" customWidth="1"/>
    <col min="16" max="16" width="8.5703125" style="104" customWidth="1"/>
    <col min="17" max="17" width="5.7109375" style="104" customWidth="1"/>
    <col min="18" max="16384" width="9.140625" style="104"/>
  </cols>
  <sheetData>
    <row r="1" spans="1:19" ht="15" customHeight="1" x14ac:dyDescent="0.25">
      <c r="A1" s="778" t="s">
        <v>247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</row>
    <row r="2" spans="1:19" ht="15" customHeight="1" x14ac:dyDescent="0.25">
      <c r="A2" s="778"/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  <c r="O2" s="778"/>
      <c r="P2" s="778"/>
    </row>
    <row r="3" spans="1:19" ht="16.5" x14ac:dyDescent="0.3">
      <c r="A3" s="779" t="s">
        <v>60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</row>
    <row r="4" spans="1:19" ht="16.5" x14ac:dyDescent="0.3">
      <c r="A4" s="780" t="s">
        <v>185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</row>
    <row r="5" spans="1:19" ht="16.5" x14ac:dyDescent="0.3">
      <c r="A5" s="779" t="s">
        <v>59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</row>
    <row r="6" spans="1:19" ht="15.75" thickBot="1" x14ac:dyDescent="0.3">
      <c r="Q6" s="169"/>
    </row>
    <row r="7" spans="1:19" ht="15.75" thickBot="1" x14ac:dyDescent="0.3">
      <c r="A7" s="168" t="s">
        <v>1</v>
      </c>
      <c r="B7" s="167" t="s">
        <v>2</v>
      </c>
      <c r="C7" s="167" t="s">
        <v>58</v>
      </c>
      <c r="D7" s="166" t="s">
        <v>4</v>
      </c>
      <c r="E7" s="795" t="s">
        <v>57</v>
      </c>
      <c r="F7" s="796"/>
      <c r="G7" s="797" t="s">
        <v>56</v>
      </c>
      <c r="H7" s="798"/>
      <c r="I7" s="795" t="s">
        <v>55</v>
      </c>
      <c r="J7" s="798"/>
      <c r="K7" s="795" t="s">
        <v>54</v>
      </c>
      <c r="L7" s="798"/>
      <c r="M7" s="165" t="s">
        <v>41</v>
      </c>
      <c r="N7" s="164" t="s">
        <v>7</v>
      </c>
      <c r="O7" s="163" t="s">
        <v>53</v>
      </c>
      <c r="P7" s="783" t="s">
        <v>52</v>
      </c>
      <c r="Q7" s="791" t="s">
        <v>51</v>
      </c>
    </row>
    <row r="8" spans="1:19" ht="15.75" thickBot="1" x14ac:dyDescent="0.3">
      <c r="A8" s="162"/>
      <c r="B8" s="161"/>
      <c r="C8" s="161"/>
      <c r="D8" s="160"/>
      <c r="E8" s="159" t="s">
        <v>50</v>
      </c>
      <c r="F8" s="159" t="s">
        <v>49</v>
      </c>
      <c r="G8" s="156" t="s">
        <v>50</v>
      </c>
      <c r="H8" s="155" t="s">
        <v>49</v>
      </c>
      <c r="I8" s="158" t="s">
        <v>50</v>
      </c>
      <c r="J8" s="157" t="s">
        <v>49</v>
      </c>
      <c r="K8" s="156" t="s">
        <v>50</v>
      </c>
      <c r="L8" s="155" t="s">
        <v>49</v>
      </c>
      <c r="M8" s="154" t="s">
        <v>48</v>
      </c>
      <c r="N8" s="153" t="s">
        <v>48</v>
      </c>
      <c r="O8" s="152" t="s">
        <v>47</v>
      </c>
      <c r="P8" s="783"/>
      <c r="Q8" s="792"/>
    </row>
    <row r="9" spans="1:19" ht="15.75" thickBot="1" x14ac:dyDescent="0.3">
      <c r="A9" s="52" t="s">
        <v>74</v>
      </c>
      <c r="B9" s="71" t="s">
        <v>101</v>
      </c>
      <c r="C9" s="70">
        <v>1996</v>
      </c>
      <c r="D9" s="604" t="s">
        <v>106</v>
      </c>
      <c r="E9" s="408">
        <v>5</v>
      </c>
      <c r="F9" s="261">
        <v>50</v>
      </c>
      <c r="G9" s="420">
        <v>660</v>
      </c>
      <c r="H9" s="262">
        <f>IF(G9&lt;4.3,0,(G9-425)*0.2)</f>
        <v>47</v>
      </c>
      <c r="I9" s="523">
        <v>6.9</v>
      </c>
      <c r="J9" s="262">
        <f>IF(I9&lt;3.1,0,(I9-3)*10)</f>
        <v>39</v>
      </c>
      <c r="K9" s="437">
        <v>51</v>
      </c>
      <c r="L9" s="264">
        <f>K9</f>
        <v>51</v>
      </c>
      <c r="M9" s="109">
        <f t="shared" ref="M9:M40" si="0">(F9+H9+J9+L9)</f>
        <v>187</v>
      </c>
      <c r="N9" s="260">
        <f t="shared" ref="N9:N51" si="1">RANK(M9,$M$9:$M$60)</f>
        <v>16</v>
      </c>
      <c r="O9" s="793">
        <f>(M9+M10+M11+M12)</f>
        <v>669</v>
      </c>
      <c r="P9" s="794">
        <f>(M9+M10+M11+M12)-MIN(M9,M10,M11,M12)</f>
        <v>513</v>
      </c>
      <c r="Q9" s="771">
        <f>RANK(P9,$P$9:$P$60)</f>
        <v>11</v>
      </c>
      <c r="S9" s="675">
        <f>N9</f>
        <v>16</v>
      </c>
    </row>
    <row r="10" spans="1:19" ht="15.75" thickBot="1" x14ac:dyDescent="0.3">
      <c r="A10" s="43" t="s">
        <v>75</v>
      </c>
      <c r="B10" s="45" t="s">
        <v>76</v>
      </c>
      <c r="C10" s="41">
        <v>1998</v>
      </c>
      <c r="D10" s="575" t="s">
        <v>106</v>
      </c>
      <c r="E10" s="409">
        <v>5.2</v>
      </c>
      <c r="F10" s="261">
        <f t="shared" ref="F10:F60" si="2">IF(E10&gt;10,0,(10.1-CEILING(E10,0.1))*10)</f>
        <v>48.999999999999993</v>
      </c>
      <c r="G10" s="421">
        <v>580</v>
      </c>
      <c r="H10" s="262">
        <f t="shared" ref="H10:H60" si="3">IF(G10&lt;4.3,0,(G10-425)*0.2)</f>
        <v>31</v>
      </c>
      <c r="I10" s="524">
        <v>5.6</v>
      </c>
      <c r="J10" s="262">
        <f t="shared" ref="J10:J60" si="4">IF(I10&lt;3.1,0,(I10-3)*10)</f>
        <v>25.999999999999996</v>
      </c>
      <c r="K10" s="438">
        <v>50</v>
      </c>
      <c r="L10" s="264">
        <f t="shared" ref="L10:L60" si="5">K10</f>
        <v>50</v>
      </c>
      <c r="M10" s="109">
        <f t="shared" si="0"/>
        <v>156</v>
      </c>
      <c r="N10" s="260">
        <f t="shared" si="1"/>
        <v>39</v>
      </c>
      <c r="O10" s="793"/>
      <c r="P10" s="775"/>
      <c r="Q10" s="772"/>
      <c r="S10" s="675">
        <f t="shared" ref="S10:S60" si="6">N10</f>
        <v>39</v>
      </c>
    </row>
    <row r="11" spans="1:19" ht="15.75" thickBot="1" x14ac:dyDescent="0.3">
      <c r="A11" s="43" t="s">
        <v>77</v>
      </c>
      <c r="B11" s="45" t="s">
        <v>78</v>
      </c>
      <c r="C11" s="41">
        <v>1998</v>
      </c>
      <c r="D11" s="226" t="s">
        <v>106</v>
      </c>
      <c r="E11" s="410">
        <v>6</v>
      </c>
      <c r="F11" s="261">
        <f t="shared" si="2"/>
        <v>41</v>
      </c>
      <c r="G11" s="421">
        <v>680</v>
      </c>
      <c r="H11" s="262">
        <f t="shared" si="3"/>
        <v>51</v>
      </c>
      <c r="I11" s="524">
        <v>5.7</v>
      </c>
      <c r="J11" s="262">
        <f t="shared" si="4"/>
        <v>27</v>
      </c>
      <c r="K11" s="438">
        <v>48</v>
      </c>
      <c r="L11" s="264">
        <f t="shared" si="5"/>
        <v>48</v>
      </c>
      <c r="M11" s="109">
        <f t="shared" si="0"/>
        <v>167</v>
      </c>
      <c r="N11" s="260">
        <f t="shared" si="1"/>
        <v>32</v>
      </c>
      <c r="O11" s="793"/>
      <c r="P11" s="775"/>
      <c r="Q11" s="772"/>
      <c r="S11" s="675">
        <f t="shared" si="6"/>
        <v>32</v>
      </c>
    </row>
    <row r="12" spans="1:19" ht="15.75" thickBot="1" x14ac:dyDescent="0.3">
      <c r="A12" s="112" t="s">
        <v>79</v>
      </c>
      <c r="B12" s="150" t="s">
        <v>80</v>
      </c>
      <c r="C12" s="111">
        <v>1999</v>
      </c>
      <c r="D12" s="575" t="s">
        <v>106</v>
      </c>
      <c r="E12" s="411">
        <v>9.5</v>
      </c>
      <c r="F12" s="261">
        <f t="shared" si="2"/>
        <v>5.9999999999999964</v>
      </c>
      <c r="G12" s="422">
        <v>670</v>
      </c>
      <c r="H12" s="262">
        <f t="shared" si="3"/>
        <v>49</v>
      </c>
      <c r="I12" s="525">
        <v>8.6999999999999993</v>
      </c>
      <c r="J12" s="262">
        <f t="shared" si="4"/>
        <v>56.999999999999993</v>
      </c>
      <c r="K12" s="439">
        <v>47</v>
      </c>
      <c r="L12" s="264">
        <f t="shared" si="5"/>
        <v>47</v>
      </c>
      <c r="M12" s="109">
        <f t="shared" si="0"/>
        <v>159</v>
      </c>
      <c r="N12" s="260">
        <f t="shared" si="1"/>
        <v>36</v>
      </c>
      <c r="O12" s="793"/>
      <c r="P12" s="775"/>
      <c r="Q12" s="773"/>
      <c r="S12" s="675">
        <f t="shared" si="6"/>
        <v>36</v>
      </c>
    </row>
    <row r="13" spans="1:19" ht="15.75" customHeight="1" thickBot="1" x14ac:dyDescent="0.3">
      <c r="A13" s="122" t="s">
        <v>37</v>
      </c>
      <c r="B13" s="121" t="s">
        <v>36</v>
      </c>
      <c r="C13" s="151">
        <v>1997</v>
      </c>
      <c r="D13" s="251" t="s">
        <v>31</v>
      </c>
      <c r="E13" s="408">
        <v>4.5999999999999996</v>
      </c>
      <c r="F13" s="261">
        <f t="shared" si="2"/>
        <v>54.999999999999993</v>
      </c>
      <c r="G13" s="420">
        <v>680</v>
      </c>
      <c r="H13" s="262">
        <f t="shared" si="3"/>
        <v>51</v>
      </c>
      <c r="I13" s="523">
        <v>7.7</v>
      </c>
      <c r="J13" s="262">
        <f t="shared" si="4"/>
        <v>47</v>
      </c>
      <c r="K13" s="437">
        <v>42</v>
      </c>
      <c r="L13" s="264">
        <f t="shared" si="5"/>
        <v>42</v>
      </c>
      <c r="M13" s="109">
        <f t="shared" si="0"/>
        <v>195</v>
      </c>
      <c r="N13" s="260">
        <f t="shared" si="1"/>
        <v>11</v>
      </c>
      <c r="O13" s="793">
        <f>(M13+M14+M15+M16)</f>
        <v>667</v>
      </c>
      <c r="P13" s="794">
        <f t="shared" ref="P13" si="7">(M13+M14+M15+M16)-MIN(M13,M14,M15,M16)</f>
        <v>574</v>
      </c>
      <c r="Q13" s="771">
        <f>RANK(P13,$P$9:$P$60)</f>
        <v>4</v>
      </c>
      <c r="S13" s="675">
        <f t="shared" si="6"/>
        <v>11</v>
      </c>
    </row>
    <row r="14" spans="1:19" ht="15.75" customHeight="1" thickBot="1" x14ac:dyDescent="0.3">
      <c r="A14" s="43" t="s">
        <v>34</v>
      </c>
      <c r="B14" s="64" t="s">
        <v>33</v>
      </c>
      <c r="C14" s="61">
        <v>1995</v>
      </c>
      <c r="D14" s="238" t="s">
        <v>31</v>
      </c>
      <c r="E14" s="409">
        <v>4.0999999999999996</v>
      </c>
      <c r="F14" s="261">
        <f t="shared" si="2"/>
        <v>59.999999999999993</v>
      </c>
      <c r="G14" s="421">
        <v>620</v>
      </c>
      <c r="H14" s="262">
        <f t="shared" si="3"/>
        <v>39</v>
      </c>
      <c r="I14" s="524">
        <v>6.9</v>
      </c>
      <c r="J14" s="262">
        <f t="shared" si="4"/>
        <v>39</v>
      </c>
      <c r="K14" s="438">
        <v>50</v>
      </c>
      <c r="L14" s="264">
        <f t="shared" si="5"/>
        <v>50</v>
      </c>
      <c r="M14" s="109">
        <f t="shared" si="0"/>
        <v>188</v>
      </c>
      <c r="N14" s="260">
        <f t="shared" si="1"/>
        <v>15</v>
      </c>
      <c r="O14" s="793"/>
      <c r="P14" s="775"/>
      <c r="Q14" s="772"/>
      <c r="R14" s="171"/>
      <c r="S14" s="675">
        <f t="shared" si="6"/>
        <v>15</v>
      </c>
    </row>
    <row r="15" spans="1:19" ht="15.75" customHeight="1" thickBot="1" x14ac:dyDescent="0.3">
      <c r="A15" s="43" t="s">
        <v>39</v>
      </c>
      <c r="B15" s="62" t="s">
        <v>38</v>
      </c>
      <c r="C15" s="61">
        <v>1996</v>
      </c>
      <c r="D15" s="238" t="s">
        <v>31</v>
      </c>
      <c r="E15" s="409">
        <v>6.6</v>
      </c>
      <c r="F15" s="261">
        <f t="shared" si="2"/>
        <v>34.999999999999993</v>
      </c>
      <c r="G15" s="421">
        <v>660</v>
      </c>
      <c r="H15" s="262">
        <f t="shared" si="3"/>
        <v>47</v>
      </c>
      <c r="I15" s="524">
        <v>8.1999999999999993</v>
      </c>
      <c r="J15" s="262">
        <f t="shared" si="4"/>
        <v>51.999999999999993</v>
      </c>
      <c r="K15" s="438">
        <v>57</v>
      </c>
      <c r="L15" s="264">
        <f t="shared" si="5"/>
        <v>57</v>
      </c>
      <c r="M15" s="109">
        <f t="shared" si="0"/>
        <v>191</v>
      </c>
      <c r="N15" s="260">
        <f t="shared" si="1"/>
        <v>12</v>
      </c>
      <c r="O15" s="793"/>
      <c r="P15" s="775"/>
      <c r="Q15" s="772"/>
      <c r="S15" s="675">
        <f t="shared" si="6"/>
        <v>12</v>
      </c>
    </row>
    <row r="16" spans="1:19" ht="15.75" customHeight="1" thickBot="1" x14ac:dyDescent="0.3">
      <c r="A16" s="108" t="s">
        <v>81</v>
      </c>
      <c r="B16" s="150" t="s">
        <v>35</v>
      </c>
      <c r="C16" s="111">
        <v>1997</v>
      </c>
      <c r="D16" s="252" t="s">
        <v>31</v>
      </c>
      <c r="E16" s="412">
        <v>5</v>
      </c>
      <c r="F16" s="261">
        <f t="shared" si="2"/>
        <v>51</v>
      </c>
      <c r="G16" s="422">
        <v>0</v>
      </c>
      <c r="H16" s="262">
        <f t="shared" si="3"/>
        <v>0</v>
      </c>
      <c r="I16" s="525">
        <v>7.2</v>
      </c>
      <c r="J16" s="262">
        <f t="shared" si="4"/>
        <v>42</v>
      </c>
      <c r="K16" s="439">
        <v>0</v>
      </c>
      <c r="L16" s="264">
        <f t="shared" si="5"/>
        <v>0</v>
      </c>
      <c r="M16" s="109">
        <f t="shared" si="0"/>
        <v>93</v>
      </c>
      <c r="N16" s="260">
        <f t="shared" si="1"/>
        <v>50</v>
      </c>
      <c r="O16" s="793"/>
      <c r="P16" s="775"/>
      <c r="Q16" s="773"/>
      <c r="S16" s="675">
        <f t="shared" si="6"/>
        <v>50</v>
      </c>
    </row>
    <row r="17" spans="1:19" ht="15.75" customHeight="1" thickBot="1" x14ac:dyDescent="0.3">
      <c r="A17" s="122" t="s">
        <v>186</v>
      </c>
      <c r="B17" s="121" t="s">
        <v>187</v>
      </c>
      <c r="C17" s="151">
        <v>1999</v>
      </c>
      <c r="D17" s="574" t="s">
        <v>188</v>
      </c>
      <c r="E17" s="408">
        <v>4</v>
      </c>
      <c r="F17" s="261">
        <f t="shared" si="2"/>
        <v>61</v>
      </c>
      <c r="G17" s="420">
        <v>700</v>
      </c>
      <c r="H17" s="262">
        <f t="shared" si="3"/>
        <v>55</v>
      </c>
      <c r="I17" s="523">
        <v>6.8</v>
      </c>
      <c r="J17" s="262">
        <f t="shared" si="4"/>
        <v>38</v>
      </c>
      <c r="K17" s="437">
        <v>46</v>
      </c>
      <c r="L17" s="264">
        <f t="shared" si="5"/>
        <v>46</v>
      </c>
      <c r="M17" s="109">
        <f t="shared" si="0"/>
        <v>200</v>
      </c>
      <c r="N17" s="260">
        <f t="shared" si="1"/>
        <v>7</v>
      </c>
      <c r="O17" s="793">
        <f>(M17+M18+M19+M20)</f>
        <v>812</v>
      </c>
      <c r="P17" s="794">
        <f t="shared" ref="P17" si="8">(M17+M18+M19+M20)-MIN(M17,M18,M19,M20)</f>
        <v>631</v>
      </c>
      <c r="Q17" s="771">
        <f>RANK(P17,$P$9:$P$60)</f>
        <v>1</v>
      </c>
      <c r="S17" s="675">
        <f t="shared" si="6"/>
        <v>7</v>
      </c>
    </row>
    <row r="18" spans="1:19" ht="15.75" customHeight="1" thickBot="1" x14ac:dyDescent="0.3">
      <c r="A18" s="43" t="s">
        <v>189</v>
      </c>
      <c r="B18" s="64" t="s">
        <v>35</v>
      </c>
      <c r="C18" s="61">
        <v>1998</v>
      </c>
      <c r="D18" s="226" t="s">
        <v>188</v>
      </c>
      <c r="E18" s="409">
        <v>4.5</v>
      </c>
      <c r="F18" s="261">
        <f t="shared" si="2"/>
        <v>56</v>
      </c>
      <c r="G18" s="421">
        <v>640</v>
      </c>
      <c r="H18" s="262">
        <f t="shared" si="3"/>
        <v>43</v>
      </c>
      <c r="I18" s="524">
        <v>6</v>
      </c>
      <c r="J18" s="262">
        <f t="shared" si="4"/>
        <v>30</v>
      </c>
      <c r="K18" s="438">
        <v>52</v>
      </c>
      <c r="L18" s="264">
        <f t="shared" si="5"/>
        <v>52</v>
      </c>
      <c r="M18" s="109">
        <f t="shared" si="0"/>
        <v>181</v>
      </c>
      <c r="N18" s="260">
        <f t="shared" si="1"/>
        <v>24</v>
      </c>
      <c r="O18" s="793"/>
      <c r="P18" s="775"/>
      <c r="Q18" s="772"/>
      <c r="S18" s="675">
        <f t="shared" si="6"/>
        <v>24</v>
      </c>
    </row>
    <row r="19" spans="1:19" ht="15.75" customHeight="1" thickBot="1" x14ac:dyDescent="0.3">
      <c r="A19" s="43" t="s">
        <v>190</v>
      </c>
      <c r="B19" s="62" t="s">
        <v>191</v>
      </c>
      <c r="C19" s="61">
        <v>1996</v>
      </c>
      <c r="D19" s="575" t="s">
        <v>188</v>
      </c>
      <c r="E19" s="409">
        <v>4.7</v>
      </c>
      <c r="F19" s="261">
        <f t="shared" si="2"/>
        <v>53.999999999999993</v>
      </c>
      <c r="G19" s="421">
        <v>670</v>
      </c>
      <c r="H19" s="262">
        <f t="shared" si="3"/>
        <v>49</v>
      </c>
      <c r="I19" s="524">
        <v>8.8000000000000007</v>
      </c>
      <c r="J19" s="262">
        <f t="shared" si="4"/>
        <v>58.000000000000007</v>
      </c>
      <c r="K19" s="438">
        <v>42</v>
      </c>
      <c r="L19" s="264">
        <f t="shared" si="5"/>
        <v>42</v>
      </c>
      <c r="M19" s="109">
        <f t="shared" si="0"/>
        <v>203</v>
      </c>
      <c r="N19" s="260">
        <f t="shared" si="1"/>
        <v>5</v>
      </c>
      <c r="O19" s="793"/>
      <c r="P19" s="775"/>
      <c r="Q19" s="772"/>
      <c r="S19" s="675">
        <f t="shared" si="6"/>
        <v>5</v>
      </c>
    </row>
    <row r="20" spans="1:19" ht="15.75" customHeight="1" thickBot="1" x14ac:dyDescent="0.3">
      <c r="A20" s="108" t="s">
        <v>192</v>
      </c>
      <c r="B20" s="150" t="s">
        <v>193</v>
      </c>
      <c r="C20" s="111">
        <v>1997</v>
      </c>
      <c r="D20" s="585" t="s">
        <v>188</v>
      </c>
      <c r="E20" s="412">
        <v>4.5999999999999996</v>
      </c>
      <c r="F20" s="261">
        <f t="shared" si="2"/>
        <v>54.999999999999993</v>
      </c>
      <c r="G20" s="423">
        <v>740</v>
      </c>
      <c r="H20" s="262">
        <f t="shared" si="3"/>
        <v>63</v>
      </c>
      <c r="I20" s="525">
        <v>9.1</v>
      </c>
      <c r="J20" s="262">
        <f t="shared" si="4"/>
        <v>61</v>
      </c>
      <c r="K20" s="439">
        <v>49</v>
      </c>
      <c r="L20" s="264">
        <f t="shared" si="5"/>
        <v>49</v>
      </c>
      <c r="M20" s="109">
        <f t="shared" si="0"/>
        <v>228</v>
      </c>
      <c r="N20" s="260">
        <f t="shared" si="1"/>
        <v>2</v>
      </c>
      <c r="O20" s="793"/>
      <c r="P20" s="775"/>
      <c r="Q20" s="773"/>
      <c r="S20" s="675">
        <f t="shared" si="6"/>
        <v>2</v>
      </c>
    </row>
    <row r="21" spans="1:19" ht="15.75" customHeight="1" thickBot="1" x14ac:dyDescent="0.3">
      <c r="A21" s="272" t="s">
        <v>194</v>
      </c>
      <c r="B21" s="59" t="s">
        <v>193</v>
      </c>
      <c r="C21" s="273">
        <v>1995</v>
      </c>
      <c r="D21" s="274" t="s">
        <v>195</v>
      </c>
      <c r="E21" s="413">
        <v>6.2</v>
      </c>
      <c r="F21" s="261">
        <f t="shared" si="2"/>
        <v>38.999999999999993</v>
      </c>
      <c r="G21" s="424">
        <v>690</v>
      </c>
      <c r="H21" s="262">
        <f t="shared" si="3"/>
        <v>53</v>
      </c>
      <c r="I21" s="528">
        <v>7.4</v>
      </c>
      <c r="J21" s="262">
        <f t="shared" si="4"/>
        <v>44</v>
      </c>
      <c r="K21" s="440">
        <v>48</v>
      </c>
      <c r="L21" s="264">
        <f t="shared" si="5"/>
        <v>48</v>
      </c>
      <c r="M21" s="109">
        <f t="shared" si="0"/>
        <v>184</v>
      </c>
      <c r="N21" s="260">
        <f t="shared" si="1"/>
        <v>20</v>
      </c>
      <c r="O21" s="793">
        <f>(M21+M22+M23+M24)</f>
        <v>665</v>
      </c>
      <c r="P21" s="794">
        <f t="shared" ref="P21" si="9">(M21+M22+M23+M24)-MIN(M21,M22,M23,M24)</f>
        <v>519</v>
      </c>
      <c r="Q21" s="771">
        <f>RANK(P21,$P$9:$P$60)</f>
        <v>9</v>
      </c>
      <c r="S21" s="675">
        <f t="shared" si="6"/>
        <v>20</v>
      </c>
    </row>
    <row r="22" spans="1:19" ht="15.75" customHeight="1" thickBot="1" x14ac:dyDescent="0.3">
      <c r="A22" s="69" t="s">
        <v>196</v>
      </c>
      <c r="B22" s="68" t="s">
        <v>197</v>
      </c>
      <c r="C22" s="67">
        <v>1995</v>
      </c>
      <c r="D22" s="274" t="s">
        <v>195</v>
      </c>
      <c r="E22" s="414">
        <v>7.2</v>
      </c>
      <c r="F22" s="261">
        <f t="shared" si="2"/>
        <v>28.999999999999993</v>
      </c>
      <c r="G22" s="425">
        <v>600</v>
      </c>
      <c r="H22" s="262">
        <f t="shared" si="3"/>
        <v>35</v>
      </c>
      <c r="I22" s="530">
        <v>6.7</v>
      </c>
      <c r="J22" s="262">
        <f t="shared" si="4"/>
        <v>37</v>
      </c>
      <c r="K22" s="441">
        <v>48</v>
      </c>
      <c r="L22" s="264">
        <f t="shared" si="5"/>
        <v>48</v>
      </c>
      <c r="M22" s="109">
        <f t="shared" si="0"/>
        <v>149</v>
      </c>
      <c r="N22" s="260">
        <f t="shared" si="1"/>
        <v>41</v>
      </c>
      <c r="O22" s="793"/>
      <c r="P22" s="775"/>
      <c r="Q22" s="772"/>
      <c r="S22" s="675">
        <f t="shared" si="6"/>
        <v>41</v>
      </c>
    </row>
    <row r="23" spans="1:19" ht="15.75" customHeight="1" thickBot="1" x14ac:dyDescent="0.3">
      <c r="A23" s="69" t="s">
        <v>198</v>
      </c>
      <c r="B23" s="66" t="s">
        <v>90</v>
      </c>
      <c r="C23" s="36">
        <v>1999</v>
      </c>
      <c r="D23" s="274" t="s">
        <v>195</v>
      </c>
      <c r="E23" s="414">
        <v>3.7</v>
      </c>
      <c r="F23" s="261">
        <f t="shared" si="2"/>
        <v>63.999999999999993</v>
      </c>
      <c r="G23" s="425">
        <v>600</v>
      </c>
      <c r="H23" s="262">
        <f t="shared" si="3"/>
        <v>35</v>
      </c>
      <c r="I23" s="530">
        <v>6.9</v>
      </c>
      <c r="J23" s="262">
        <f t="shared" si="4"/>
        <v>39</v>
      </c>
      <c r="K23" s="441">
        <v>48</v>
      </c>
      <c r="L23" s="264">
        <f t="shared" si="5"/>
        <v>48</v>
      </c>
      <c r="M23" s="109">
        <f t="shared" si="0"/>
        <v>186</v>
      </c>
      <c r="N23" s="260">
        <f t="shared" si="1"/>
        <v>18</v>
      </c>
      <c r="O23" s="793"/>
      <c r="P23" s="775"/>
      <c r="Q23" s="772"/>
      <c r="S23" s="675">
        <f t="shared" si="6"/>
        <v>18</v>
      </c>
    </row>
    <row r="24" spans="1:19" ht="15.75" customHeight="1" thickBot="1" x14ac:dyDescent="0.3">
      <c r="A24" s="148" t="s">
        <v>199</v>
      </c>
      <c r="B24" s="147" t="s">
        <v>200</v>
      </c>
      <c r="C24" s="146">
        <v>1997</v>
      </c>
      <c r="D24" s="274" t="s">
        <v>195</v>
      </c>
      <c r="E24" s="415">
        <v>7.3</v>
      </c>
      <c r="F24" s="261">
        <f t="shared" si="2"/>
        <v>27.999999999999989</v>
      </c>
      <c r="G24" s="426">
        <v>610</v>
      </c>
      <c r="H24" s="262">
        <f t="shared" si="3"/>
        <v>37</v>
      </c>
      <c r="I24" s="522">
        <v>6.2</v>
      </c>
      <c r="J24" s="262">
        <f t="shared" si="4"/>
        <v>32</v>
      </c>
      <c r="K24" s="442">
        <v>49</v>
      </c>
      <c r="L24" s="264">
        <f t="shared" si="5"/>
        <v>49</v>
      </c>
      <c r="M24" s="109">
        <f t="shared" si="0"/>
        <v>146</v>
      </c>
      <c r="N24" s="260">
        <f t="shared" si="1"/>
        <v>44</v>
      </c>
      <c r="O24" s="793"/>
      <c r="P24" s="775"/>
      <c r="Q24" s="773"/>
      <c r="S24" s="675">
        <f t="shared" si="6"/>
        <v>44</v>
      </c>
    </row>
    <row r="25" spans="1:19" ht="15.75" customHeight="1" thickBot="1" x14ac:dyDescent="0.3">
      <c r="A25" s="144" t="s">
        <v>201</v>
      </c>
      <c r="B25" s="130" t="s">
        <v>202</v>
      </c>
      <c r="C25" s="129">
        <v>1998</v>
      </c>
      <c r="D25" s="576" t="s">
        <v>141</v>
      </c>
      <c r="E25" s="413">
        <v>5.4</v>
      </c>
      <c r="F25" s="261">
        <f t="shared" si="2"/>
        <v>46.999999999999993</v>
      </c>
      <c r="G25" s="424">
        <v>740</v>
      </c>
      <c r="H25" s="262">
        <f t="shared" si="3"/>
        <v>63</v>
      </c>
      <c r="I25" s="528">
        <v>8.6</v>
      </c>
      <c r="J25" s="262">
        <f t="shared" si="4"/>
        <v>56</v>
      </c>
      <c r="K25" s="440">
        <v>59</v>
      </c>
      <c r="L25" s="264">
        <f t="shared" si="5"/>
        <v>59</v>
      </c>
      <c r="M25" s="109">
        <f t="shared" si="0"/>
        <v>225</v>
      </c>
      <c r="N25" s="260">
        <f t="shared" si="1"/>
        <v>3</v>
      </c>
      <c r="O25" s="793">
        <f>(M25+M26+M27+M28)</f>
        <v>793</v>
      </c>
      <c r="P25" s="794">
        <f t="shared" ref="P25" si="10">(M25+M26+M27+M28)-MIN(M25,M26,M27,M28)</f>
        <v>623</v>
      </c>
      <c r="Q25" s="771">
        <f>RANK(P25,$P$9:$P$60)</f>
        <v>2</v>
      </c>
      <c r="S25" s="675">
        <f t="shared" si="6"/>
        <v>3</v>
      </c>
    </row>
    <row r="26" spans="1:19" ht="15.75" customHeight="1" thickBot="1" x14ac:dyDescent="0.3">
      <c r="A26" s="115" t="s">
        <v>203</v>
      </c>
      <c r="B26" s="127" t="s">
        <v>32</v>
      </c>
      <c r="C26" s="126">
        <v>1996</v>
      </c>
      <c r="D26" s="292" t="s">
        <v>141</v>
      </c>
      <c r="E26" s="414">
        <v>4.2</v>
      </c>
      <c r="F26" s="261">
        <f t="shared" si="2"/>
        <v>58.999999999999993</v>
      </c>
      <c r="G26" s="425">
        <v>690</v>
      </c>
      <c r="H26" s="262">
        <f t="shared" si="3"/>
        <v>53</v>
      </c>
      <c r="I26" s="530">
        <v>7.3</v>
      </c>
      <c r="J26" s="262">
        <f t="shared" si="4"/>
        <v>43</v>
      </c>
      <c r="K26" s="441">
        <v>44</v>
      </c>
      <c r="L26" s="264">
        <f t="shared" si="5"/>
        <v>44</v>
      </c>
      <c r="M26" s="109">
        <f t="shared" si="0"/>
        <v>199</v>
      </c>
      <c r="N26" s="260">
        <f t="shared" si="1"/>
        <v>8</v>
      </c>
      <c r="O26" s="793"/>
      <c r="P26" s="775"/>
      <c r="Q26" s="772"/>
      <c r="S26" s="675">
        <f t="shared" si="6"/>
        <v>8</v>
      </c>
    </row>
    <row r="27" spans="1:19" ht="15.75" customHeight="1" thickBot="1" x14ac:dyDescent="0.3">
      <c r="A27" s="128" t="s">
        <v>204</v>
      </c>
      <c r="B27" s="127" t="s">
        <v>205</v>
      </c>
      <c r="C27" s="126">
        <v>1996</v>
      </c>
      <c r="D27" s="292" t="s">
        <v>141</v>
      </c>
      <c r="E27" s="414">
        <v>2.6</v>
      </c>
      <c r="F27" s="261">
        <f t="shared" si="2"/>
        <v>75</v>
      </c>
      <c r="G27" s="425">
        <v>640</v>
      </c>
      <c r="H27" s="262">
        <f t="shared" si="3"/>
        <v>43</v>
      </c>
      <c r="I27" s="530">
        <v>6.9</v>
      </c>
      <c r="J27" s="262">
        <f t="shared" si="4"/>
        <v>39</v>
      </c>
      <c r="K27" s="441">
        <v>42</v>
      </c>
      <c r="L27" s="264">
        <f t="shared" si="5"/>
        <v>42</v>
      </c>
      <c r="M27" s="109">
        <f t="shared" si="0"/>
        <v>199</v>
      </c>
      <c r="N27" s="260">
        <f t="shared" si="1"/>
        <v>8</v>
      </c>
      <c r="O27" s="793"/>
      <c r="P27" s="775"/>
      <c r="Q27" s="772"/>
      <c r="S27" s="675">
        <f t="shared" si="6"/>
        <v>8</v>
      </c>
    </row>
    <row r="28" spans="1:19" ht="15.75" customHeight="1" thickBot="1" x14ac:dyDescent="0.3">
      <c r="A28" s="137" t="s">
        <v>259</v>
      </c>
      <c r="B28" s="136" t="s">
        <v>260</v>
      </c>
      <c r="C28" s="135">
        <v>1997</v>
      </c>
      <c r="D28" s="588" t="s">
        <v>141</v>
      </c>
      <c r="E28" s="416">
        <v>5.3</v>
      </c>
      <c r="F28" s="261">
        <f t="shared" si="2"/>
        <v>47.999999999999986</v>
      </c>
      <c r="G28" s="427">
        <v>610</v>
      </c>
      <c r="H28" s="262">
        <f t="shared" si="3"/>
        <v>37</v>
      </c>
      <c r="I28" s="628">
        <v>7.1</v>
      </c>
      <c r="J28" s="262">
        <f t="shared" si="4"/>
        <v>41</v>
      </c>
      <c r="K28" s="443">
        <v>44</v>
      </c>
      <c r="L28" s="264">
        <f t="shared" si="5"/>
        <v>44</v>
      </c>
      <c r="M28" s="109">
        <f t="shared" si="0"/>
        <v>170</v>
      </c>
      <c r="N28" s="260">
        <f t="shared" si="1"/>
        <v>31</v>
      </c>
      <c r="O28" s="793"/>
      <c r="P28" s="775"/>
      <c r="Q28" s="773"/>
      <c r="S28" s="675">
        <f t="shared" si="6"/>
        <v>31</v>
      </c>
    </row>
    <row r="29" spans="1:19" ht="15.75" customHeight="1" thickBot="1" x14ac:dyDescent="0.3">
      <c r="A29" s="125" t="s">
        <v>93</v>
      </c>
      <c r="B29" s="124" t="s">
        <v>94</v>
      </c>
      <c r="C29" s="123">
        <v>1997</v>
      </c>
      <c r="D29" s="392" t="s">
        <v>206</v>
      </c>
      <c r="E29" s="417">
        <v>4</v>
      </c>
      <c r="F29" s="261">
        <f t="shared" si="2"/>
        <v>61</v>
      </c>
      <c r="G29" s="428">
        <v>710</v>
      </c>
      <c r="H29" s="262">
        <f t="shared" si="3"/>
        <v>57</v>
      </c>
      <c r="I29" s="629">
        <v>9.9</v>
      </c>
      <c r="J29" s="262">
        <f t="shared" si="4"/>
        <v>69</v>
      </c>
      <c r="K29" s="444">
        <v>52</v>
      </c>
      <c r="L29" s="264">
        <f t="shared" si="5"/>
        <v>52</v>
      </c>
      <c r="M29" s="109">
        <f t="shared" si="0"/>
        <v>239</v>
      </c>
      <c r="N29" s="260">
        <f t="shared" si="1"/>
        <v>1</v>
      </c>
      <c r="O29" s="793">
        <f>(M29+M30+M31+M32)</f>
        <v>806</v>
      </c>
      <c r="P29" s="794">
        <f t="shared" ref="P29" si="11">(M29+M30+M31+M32)-MIN(M29,M30,M31,M32)</f>
        <v>619</v>
      </c>
      <c r="Q29" s="771">
        <f>RANK(P29,$P$9:$P$60)</f>
        <v>3</v>
      </c>
      <c r="S29" s="675">
        <f t="shared" si="6"/>
        <v>1</v>
      </c>
    </row>
    <row r="30" spans="1:19" ht="15.75" customHeight="1" thickBot="1" x14ac:dyDescent="0.3">
      <c r="A30" s="128" t="s">
        <v>97</v>
      </c>
      <c r="B30" s="139" t="s">
        <v>98</v>
      </c>
      <c r="C30" s="138">
        <v>1997</v>
      </c>
      <c r="D30" s="389" t="s">
        <v>206</v>
      </c>
      <c r="E30" s="409">
        <v>5.3</v>
      </c>
      <c r="F30" s="261">
        <f t="shared" si="2"/>
        <v>47.999999999999986</v>
      </c>
      <c r="G30" s="429">
        <v>710</v>
      </c>
      <c r="H30" s="262">
        <f t="shared" si="3"/>
        <v>57</v>
      </c>
      <c r="I30" s="524">
        <v>7.6</v>
      </c>
      <c r="J30" s="262">
        <f t="shared" si="4"/>
        <v>46</v>
      </c>
      <c r="K30" s="438">
        <v>36</v>
      </c>
      <c r="L30" s="264">
        <f t="shared" si="5"/>
        <v>36</v>
      </c>
      <c r="M30" s="109">
        <f t="shared" si="0"/>
        <v>187</v>
      </c>
      <c r="N30" s="260">
        <f t="shared" si="1"/>
        <v>16</v>
      </c>
      <c r="O30" s="793"/>
      <c r="P30" s="775"/>
      <c r="Q30" s="772"/>
      <c r="S30" s="675">
        <f t="shared" si="6"/>
        <v>16</v>
      </c>
    </row>
    <row r="31" spans="1:19" ht="15.75" customHeight="1" thickBot="1" x14ac:dyDescent="0.3">
      <c r="A31" s="128" t="s">
        <v>95</v>
      </c>
      <c r="B31" s="127" t="s">
        <v>207</v>
      </c>
      <c r="C31" s="138">
        <v>1997</v>
      </c>
      <c r="D31" s="389" t="s">
        <v>206</v>
      </c>
      <c r="E31" s="409">
        <v>4.9000000000000004</v>
      </c>
      <c r="F31" s="261">
        <f t="shared" si="2"/>
        <v>51.999999999999993</v>
      </c>
      <c r="G31" s="429">
        <v>660</v>
      </c>
      <c r="H31" s="262">
        <f t="shared" si="3"/>
        <v>47</v>
      </c>
      <c r="I31" s="524">
        <v>7.4</v>
      </c>
      <c r="J31" s="262">
        <f t="shared" si="4"/>
        <v>44</v>
      </c>
      <c r="K31" s="438">
        <v>48</v>
      </c>
      <c r="L31" s="264">
        <f t="shared" si="5"/>
        <v>48</v>
      </c>
      <c r="M31" s="109">
        <f t="shared" si="0"/>
        <v>191</v>
      </c>
      <c r="N31" s="260">
        <f t="shared" si="1"/>
        <v>12</v>
      </c>
      <c r="O31" s="793"/>
      <c r="P31" s="775"/>
      <c r="Q31" s="772"/>
      <c r="S31" s="675">
        <f t="shared" si="6"/>
        <v>12</v>
      </c>
    </row>
    <row r="32" spans="1:19" ht="15.75" customHeight="1" thickBot="1" x14ac:dyDescent="0.3">
      <c r="A32" s="115" t="s">
        <v>96</v>
      </c>
      <c r="B32" s="114" t="s">
        <v>76</v>
      </c>
      <c r="C32" s="135">
        <v>1998</v>
      </c>
      <c r="D32" s="389" t="s">
        <v>206</v>
      </c>
      <c r="E32" s="418">
        <v>5</v>
      </c>
      <c r="F32" s="261">
        <f t="shared" si="2"/>
        <v>51</v>
      </c>
      <c r="G32" s="430">
        <v>680</v>
      </c>
      <c r="H32" s="262">
        <f t="shared" si="3"/>
        <v>51</v>
      </c>
      <c r="I32" s="538">
        <v>7.1</v>
      </c>
      <c r="J32" s="262">
        <f t="shared" si="4"/>
        <v>41</v>
      </c>
      <c r="K32" s="445">
        <v>46</v>
      </c>
      <c r="L32" s="264">
        <f t="shared" si="5"/>
        <v>46</v>
      </c>
      <c r="M32" s="145">
        <f t="shared" si="0"/>
        <v>189</v>
      </c>
      <c r="N32" s="260">
        <f t="shared" si="1"/>
        <v>14</v>
      </c>
      <c r="O32" s="793"/>
      <c r="P32" s="775"/>
      <c r="Q32" s="773"/>
      <c r="S32" s="675">
        <f t="shared" si="6"/>
        <v>14</v>
      </c>
    </row>
    <row r="33" spans="1:19" ht="15.75" customHeight="1" thickBot="1" x14ac:dyDescent="0.3">
      <c r="A33" s="144" t="s">
        <v>208</v>
      </c>
      <c r="B33" s="130" t="s">
        <v>89</v>
      </c>
      <c r="C33" s="129">
        <v>1996</v>
      </c>
      <c r="D33" s="390" t="s">
        <v>209</v>
      </c>
      <c r="E33" s="417">
        <v>3.8</v>
      </c>
      <c r="F33" s="261">
        <f t="shared" si="2"/>
        <v>62.999999999999986</v>
      </c>
      <c r="G33" s="431">
        <v>660</v>
      </c>
      <c r="H33" s="262">
        <f t="shared" si="3"/>
        <v>47</v>
      </c>
      <c r="I33" s="523">
        <v>5.9</v>
      </c>
      <c r="J33" s="262">
        <f t="shared" si="4"/>
        <v>29.000000000000004</v>
      </c>
      <c r="K33" s="437">
        <v>39</v>
      </c>
      <c r="L33" s="264">
        <f t="shared" si="5"/>
        <v>39</v>
      </c>
      <c r="M33" s="109">
        <f t="shared" si="0"/>
        <v>178</v>
      </c>
      <c r="N33" s="260">
        <f t="shared" si="1"/>
        <v>26</v>
      </c>
      <c r="O33" s="793">
        <f>(M33+M34+M35+M36)</f>
        <v>471</v>
      </c>
      <c r="P33" s="794">
        <f t="shared" ref="P33" si="12">(M33+M34+M35+M36)-MIN(M33,M34,M35,M36)</f>
        <v>462</v>
      </c>
      <c r="Q33" s="771">
        <f>RANK(P33,$P$9:$P$60)</f>
        <v>12</v>
      </c>
      <c r="S33" s="675">
        <f t="shared" si="6"/>
        <v>26</v>
      </c>
    </row>
    <row r="34" spans="1:19" ht="15.75" customHeight="1" thickBot="1" x14ac:dyDescent="0.3">
      <c r="A34" s="115" t="s">
        <v>265</v>
      </c>
      <c r="B34" s="127" t="s">
        <v>266</v>
      </c>
      <c r="C34" s="126">
        <v>1999</v>
      </c>
      <c r="D34" s="577" t="s">
        <v>209</v>
      </c>
      <c r="E34" s="409">
        <v>0</v>
      </c>
      <c r="F34" s="261">
        <v>0</v>
      </c>
      <c r="G34" s="429"/>
      <c r="H34" s="262">
        <f t="shared" si="3"/>
        <v>0</v>
      </c>
      <c r="I34" s="524">
        <v>3.9</v>
      </c>
      <c r="J34" s="262">
        <f t="shared" si="4"/>
        <v>9</v>
      </c>
      <c r="K34" s="438">
        <v>0</v>
      </c>
      <c r="L34" s="264">
        <f t="shared" si="5"/>
        <v>0</v>
      </c>
      <c r="M34" s="109">
        <f t="shared" si="0"/>
        <v>9</v>
      </c>
      <c r="N34" s="260">
        <f t="shared" si="1"/>
        <v>51</v>
      </c>
      <c r="O34" s="793"/>
      <c r="P34" s="775"/>
      <c r="Q34" s="772"/>
      <c r="S34" s="675">
        <f t="shared" si="6"/>
        <v>51</v>
      </c>
    </row>
    <row r="35" spans="1:19" ht="15.75" customHeight="1" thickBot="1" x14ac:dyDescent="0.3">
      <c r="A35" s="128" t="s">
        <v>210</v>
      </c>
      <c r="B35" s="127" t="s">
        <v>32</v>
      </c>
      <c r="C35" s="126">
        <v>1997</v>
      </c>
      <c r="D35" s="577" t="s">
        <v>209</v>
      </c>
      <c r="E35" s="409">
        <v>5.6</v>
      </c>
      <c r="F35" s="261">
        <f t="shared" si="2"/>
        <v>44.999999999999993</v>
      </c>
      <c r="G35" s="429">
        <v>570</v>
      </c>
      <c r="H35" s="262">
        <f t="shared" si="3"/>
        <v>29</v>
      </c>
      <c r="I35" s="524">
        <v>5.0999999999999996</v>
      </c>
      <c r="J35" s="262">
        <f t="shared" si="4"/>
        <v>20.999999999999996</v>
      </c>
      <c r="K35" s="438">
        <v>42</v>
      </c>
      <c r="L35" s="264">
        <f t="shared" si="5"/>
        <v>42</v>
      </c>
      <c r="M35" s="109">
        <f t="shared" si="0"/>
        <v>137</v>
      </c>
      <c r="N35" s="260">
        <f t="shared" si="1"/>
        <v>46</v>
      </c>
      <c r="O35" s="793"/>
      <c r="P35" s="775"/>
      <c r="Q35" s="772"/>
      <c r="S35" s="675">
        <f t="shared" si="6"/>
        <v>46</v>
      </c>
    </row>
    <row r="36" spans="1:19" ht="15.75" customHeight="1" thickBot="1" x14ac:dyDescent="0.3">
      <c r="A36" s="137" t="s">
        <v>211</v>
      </c>
      <c r="B36" s="136" t="s">
        <v>33</v>
      </c>
      <c r="C36" s="135">
        <v>1999</v>
      </c>
      <c r="D36" s="587" t="s">
        <v>209</v>
      </c>
      <c r="E36" s="412">
        <v>5.7</v>
      </c>
      <c r="F36" s="261">
        <f t="shared" si="2"/>
        <v>43.999999999999993</v>
      </c>
      <c r="G36" s="432">
        <v>650</v>
      </c>
      <c r="H36" s="262">
        <f t="shared" si="3"/>
        <v>45</v>
      </c>
      <c r="I36" s="525">
        <v>5.6</v>
      </c>
      <c r="J36" s="262">
        <f t="shared" si="4"/>
        <v>25.999999999999996</v>
      </c>
      <c r="K36" s="439">
        <v>32</v>
      </c>
      <c r="L36" s="264">
        <f t="shared" si="5"/>
        <v>32</v>
      </c>
      <c r="M36" s="109">
        <f t="shared" si="0"/>
        <v>147</v>
      </c>
      <c r="N36" s="260">
        <f t="shared" si="1"/>
        <v>43</v>
      </c>
      <c r="O36" s="793"/>
      <c r="P36" s="775"/>
      <c r="Q36" s="773"/>
      <c r="S36" s="675">
        <f t="shared" si="6"/>
        <v>43</v>
      </c>
    </row>
    <row r="37" spans="1:19" ht="15.75" customHeight="1" thickBot="1" x14ac:dyDescent="0.3">
      <c r="A37" s="115" t="s">
        <v>212</v>
      </c>
      <c r="B37" s="114" t="s">
        <v>197</v>
      </c>
      <c r="C37" s="113">
        <v>1997</v>
      </c>
      <c r="D37" s="389" t="s">
        <v>213</v>
      </c>
      <c r="E37" s="408">
        <v>5.0999999999999996</v>
      </c>
      <c r="F37" s="261">
        <f t="shared" si="2"/>
        <v>49.999999999999993</v>
      </c>
      <c r="G37" s="431">
        <v>640</v>
      </c>
      <c r="H37" s="262">
        <f t="shared" si="3"/>
        <v>43</v>
      </c>
      <c r="I37" s="523">
        <v>6.2</v>
      </c>
      <c r="J37" s="262">
        <f t="shared" si="4"/>
        <v>32</v>
      </c>
      <c r="K37" s="437">
        <v>50</v>
      </c>
      <c r="L37" s="264">
        <f t="shared" si="5"/>
        <v>50</v>
      </c>
      <c r="M37" s="109">
        <f t="shared" si="0"/>
        <v>175</v>
      </c>
      <c r="N37" s="260">
        <f t="shared" si="1"/>
        <v>28</v>
      </c>
      <c r="O37" s="793">
        <f>(M37+M38+M39+M40)</f>
        <v>732</v>
      </c>
      <c r="P37" s="794">
        <f t="shared" ref="P37" si="13">(M37+M38+M39+M40)-MIN(M37,M38,M39,M40)</f>
        <v>557</v>
      </c>
      <c r="Q37" s="771">
        <f>RANK(P37,$P$9:$P$60)</f>
        <v>5</v>
      </c>
      <c r="S37" s="675">
        <f t="shared" si="6"/>
        <v>28</v>
      </c>
    </row>
    <row r="38" spans="1:19" ht="15.75" customHeight="1" thickBot="1" x14ac:dyDescent="0.3">
      <c r="A38" s="143" t="s">
        <v>214</v>
      </c>
      <c r="B38" s="142" t="s">
        <v>40</v>
      </c>
      <c r="C38" s="141">
        <v>1997</v>
      </c>
      <c r="D38" s="389" t="s">
        <v>213</v>
      </c>
      <c r="E38" s="409">
        <v>6.4</v>
      </c>
      <c r="F38" s="261">
        <f t="shared" si="2"/>
        <v>36.999999999999993</v>
      </c>
      <c r="G38" s="429">
        <v>660</v>
      </c>
      <c r="H38" s="262">
        <f t="shared" si="3"/>
        <v>47</v>
      </c>
      <c r="I38" s="524">
        <v>9</v>
      </c>
      <c r="J38" s="262">
        <f t="shared" si="4"/>
        <v>60</v>
      </c>
      <c r="K38" s="438">
        <v>53</v>
      </c>
      <c r="L38" s="264">
        <f t="shared" si="5"/>
        <v>53</v>
      </c>
      <c r="M38" s="109">
        <f t="shared" si="0"/>
        <v>197</v>
      </c>
      <c r="N38" s="260">
        <f t="shared" si="1"/>
        <v>10</v>
      </c>
      <c r="O38" s="793"/>
      <c r="P38" s="775"/>
      <c r="Q38" s="772"/>
      <c r="S38" s="675">
        <f t="shared" si="6"/>
        <v>10</v>
      </c>
    </row>
    <row r="39" spans="1:19" ht="15.75" customHeight="1" thickBot="1" x14ac:dyDescent="0.3">
      <c r="A39" s="140" t="s">
        <v>215</v>
      </c>
      <c r="B39" s="139" t="s">
        <v>216</v>
      </c>
      <c r="C39" s="138">
        <v>1995</v>
      </c>
      <c r="D39" s="389" t="s">
        <v>213</v>
      </c>
      <c r="E39" s="409">
        <v>4.7</v>
      </c>
      <c r="F39" s="261">
        <f t="shared" si="2"/>
        <v>53.999999999999993</v>
      </c>
      <c r="G39" s="429">
        <v>640</v>
      </c>
      <c r="H39" s="262">
        <f t="shared" si="3"/>
        <v>43</v>
      </c>
      <c r="I39" s="524">
        <v>6.6</v>
      </c>
      <c r="J39" s="262">
        <f t="shared" si="4"/>
        <v>36</v>
      </c>
      <c r="K39" s="438">
        <v>50</v>
      </c>
      <c r="L39" s="264">
        <f t="shared" si="5"/>
        <v>50</v>
      </c>
      <c r="M39" s="109">
        <f t="shared" si="0"/>
        <v>183</v>
      </c>
      <c r="N39" s="260">
        <f t="shared" si="1"/>
        <v>21</v>
      </c>
      <c r="O39" s="793"/>
      <c r="P39" s="775"/>
      <c r="Q39" s="772"/>
      <c r="S39" s="675">
        <f t="shared" si="6"/>
        <v>21</v>
      </c>
    </row>
    <row r="40" spans="1:19" ht="15.75" customHeight="1" thickBot="1" x14ac:dyDescent="0.3">
      <c r="A40" s="137" t="s">
        <v>217</v>
      </c>
      <c r="B40" s="136" t="s">
        <v>218</v>
      </c>
      <c r="C40" s="135">
        <v>1998</v>
      </c>
      <c r="D40" s="389" t="s">
        <v>213</v>
      </c>
      <c r="E40" s="412">
        <v>5</v>
      </c>
      <c r="F40" s="261">
        <f t="shared" si="2"/>
        <v>51</v>
      </c>
      <c r="G40" s="432">
        <v>650</v>
      </c>
      <c r="H40" s="262">
        <f t="shared" si="3"/>
        <v>45</v>
      </c>
      <c r="I40" s="525">
        <v>7.1</v>
      </c>
      <c r="J40" s="262">
        <f t="shared" si="4"/>
        <v>41</v>
      </c>
      <c r="K40" s="439">
        <v>40</v>
      </c>
      <c r="L40" s="264">
        <f t="shared" si="5"/>
        <v>40</v>
      </c>
      <c r="M40" s="109">
        <f t="shared" si="0"/>
        <v>177</v>
      </c>
      <c r="N40" s="260">
        <f t="shared" si="1"/>
        <v>27</v>
      </c>
      <c r="O40" s="793"/>
      <c r="P40" s="775"/>
      <c r="Q40" s="773"/>
      <c r="S40" s="675">
        <f t="shared" si="6"/>
        <v>27</v>
      </c>
    </row>
    <row r="41" spans="1:19" ht="15.75" customHeight="1" thickBot="1" x14ac:dyDescent="0.3">
      <c r="A41" s="131" t="s">
        <v>219</v>
      </c>
      <c r="B41" s="130" t="s">
        <v>35</v>
      </c>
      <c r="C41" s="129">
        <v>1997</v>
      </c>
      <c r="D41" s="391" t="s">
        <v>220</v>
      </c>
      <c r="E41" s="408">
        <v>4.2</v>
      </c>
      <c r="F41" s="261">
        <f t="shared" si="2"/>
        <v>58.999999999999993</v>
      </c>
      <c r="G41" s="431">
        <v>670</v>
      </c>
      <c r="H41" s="262">
        <f t="shared" si="3"/>
        <v>49</v>
      </c>
      <c r="I41" s="523">
        <v>6.9</v>
      </c>
      <c r="J41" s="262">
        <f t="shared" si="4"/>
        <v>39</v>
      </c>
      <c r="K41" s="431">
        <v>36</v>
      </c>
      <c r="L41" s="264">
        <f t="shared" si="5"/>
        <v>36</v>
      </c>
      <c r="M41" s="109">
        <f t="shared" ref="M41:M60" si="14">(F41+H41+J41+L41)</f>
        <v>183</v>
      </c>
      <c r="N41" s="260">
        <f t="shared" si="1"/>
        <v>21</v>
      </c>
      <c r="O41" s="793">
        <f>(M41+M42+M43+M44)</f>
        <v>567</v>
      </c>
      <c r="P41" s="794">
        <f t="shared" ref="P41" si="15">(M41+M42+M43+M44)-MIN(M41,M42,M43,M44)</f>
        <v>462</v>
      </c>
      <c r="Q41" s="771">
        <f>RANK(P41,$P$9:$P$60)</f>
        <v>12</v>
      </c>
      <c r="S41" s="675">
        <f t="shared" si="6"/>
        <v>21</v>
      </c>
    </row>
    <row r="42" spans="1:19" ht="15.75" customHeight="1" thickBot="1" x14ac:dyDescent="0.3">
      <c r="A42" s="128" t="s">
        <v>221</v>
      </c>
      <c r="B42" s="127" t="s">
        <v>90</v>
      </c>
      <c r="C42" s="126">
        <v>1998</v>
      </c>
      <c r="D42" s="577" t="s">
        <v>220</v>
      </c>
      <c r="E42" s="409">
        <v>5.9</v>
      </c>
      <c r="F42" s="261">
        <f t="shared" si="2"/>
        <v>41.999999999999993</v>
      </c>
      <c r="G42" s="429">
        <v>0</v>
      </c>
      <c r="H42" s="262">
        <f t="shared" si="3"/>
        <v>0</v>
      </c>
      <c r="I42" s="524">
        <v>6.8</v>
      </c>
      <c r="J42" s="262">
        <f t="shared" si="4"/>
        <v>38</v>
      </c>
      <c r="K42" s="429">
        <v>41</v>
      </c>
      <c r="L42" s="264">
        <f t="shared" si="5"/>
        <v>41</v>
      </c>
      <c r="M42" s="109">
        <f t="shared" si="14"/>
        <v>121</v>
      </c>
      <c r="N42" s="260">
        <f t="shared" si="1"/>
        <v>47</v>
      </c>
      <c r="O42" s="793"/>
      <c r="P42" s="775"/>
      <c r="Q42" s="772"/>
      <c r="S42" s="675">
        <f t="shared" si="6"/>
        <v>47</v>
      </c>
    </row>
    <row r="43" spans="1:19" ht="15.75" customHeight="1" thickBot="1" x14ac:dyDescent="0.3">
      <c r="A43" s="128" t="s">
        <v>222</v>
      </c>
      <c r="B43" s="127" t="s">
        <v>223</v>
      </c>
      <c r="C43" s="126">
        <v>1998</v>
      </c>
      <c r="D43" s="577" t="s">
        <v>220</v>
      </c>
      <c r="E43" s="409">
        <v>5.8</v>
      </c>
      <c r="F43" s="261">
        <f t="shared" si="2"/>
        <v>42.999999999999986</v>
      </c>
      <c r="G43" s="429">
        <v>600</v>
      </c>
      <c r="H43" s="262">
        <f t="shared" si="3"/>
        <v>35</v>
      </c>
      <c r="I43" s="524">
        <v>6</v>
      </c>
      <c r="J43" s="262">
        <f t="shared" si="4"/>
        <v>30</v>
      </c>
      <c r="K43" s="429">
        <v>50</v>
      </c>
      <c r="L43" s="264">
        <f t="shared" si="5"/>
        <v>50</v>
      </c>
      <c r="M43" s="109">
        <f t="shared" si="14"/>
        <v>158</v>
      </c>
      <c r="N43" s="260">
        <f t="shared" si="1"/>
        <v>38</v>
      </c>
      <c r="O43" s="793"/>
      <c r="P43" s="775"/>
      <c r="Q43" s="772"/>
      <c r="S43" s="675">
        <f t="shared" si="6"/>
        <v>38</v>
      </c>
    </row>
    <row r="44" spans="1:19" ht="15.75" customHeight="1" thickBot="1" x14ac:dyDescent="0.3">
      <c r="A44" s="134" t="s">
        <v>224</v>
      </c>
      <c r="B44" s="133" t="s">
        <v>88</v>
      </c>
      <c r="C44" s="132">
        <v>1998</v>
      </c>
      <c r="D44" s="579" t="s">
        <v>220</v>
      </c>
      <c r="E44" s="412">
        <v>9.6999999999999993</v>
      </c>
      <c r="F44" s="261">
        <f t="shared" si="2"/>
        <v>3.9999999999999858</v>
      </c>
      <c r="G44" s="432">
        <v>590</v>
      </c>
      <c r="H44" s="262">
        <f t="shared" si="3"/>
        <v>33</v>
      </c>
      <c r="I44" s="525">
        <v>5.2</v>
      </c>
      <c r="J44" s="262">
        <f t="shared" si="4"/>
        <v>22</v>
      </c>
      <c r="K44" s="439">
        <v>46</v>
      </c>
      <c r="L44" s="264">
        <f t="shared" si="5"/>
        <v>46</v>
      </c>
      <c r="M44" s="109">
        <f t="shared" si="14"/>
        <v>104.99999999999999</v>
      </c>
      <c r="N44" s="260">
        <f t="shared" si="1"/>
        <v>49</v>
      </c>
      <c r="O44" s="793"/>
      <c r="P44" s="775"/>
      <c r="Q44" s="773"/>
      <c r="S44" s="675">
        <f t="shared" si="6"/>
        <v>49</v>
      </c>
    </row>
    <row r="45" spans="1:19" ht="15.75" customHeight="1" thickBot="1" x14ac:dyDescent="0.3">
      <c r="A45" s="131" t="s">
        <v>225</v>
      </c>
      <c r="B45" s="130" t="s">
        <v>226</v>
      </c>
      <c r="C45" s="129">
        <v>1999</v>
      </c>
      <c r="D45" s="392" t="s">
        <v>227</v>
      </c>
      <c r="E45" s="419">
        <v>6</v>
      </c>
      <c r="F45" s="261">
        <f t="shared" si="2"/>
        <v>41</v>
      </c>
      <c r="G45" s="434">
        <v>650</v>
      </c>
      <c r="H45" s="262">
        <f t="shared" si="3"/>
        <v>45</v>
      </c>
      <c r="I45" s="532">
        <v>8.5</v>
      </c>
      <c r="J45" s="262">
        <f t="shared" si="4"/>
        <v>55</v>
      </c>
      <c r="K45" s="446">
        <v>45</v>
      </c>
      <c r="L45" s="264">
        <f t="shared" si="5"/>
        <v>45</v>
      </c>
      <c r="M45" s="109">
        <f t="shared" si="14"/>
        <v>186</v>
      </c>
      <c r="N45" s="260">
        <f t="shared" si="1"/>
        <v>18</v>
      </c>
      <c r="O45" s="793">
        <f>(M45+M46+M47+M48)</f>
        <v>682</v>
      </c>
      <c r="P45" s="794">
        <f t="shared" ref="P45" si="16">(M45+M46+M47+M48)-MIN(M45,M46,M47,M48)</f>
        <v>536</v>
      </c>
      <c r="Q45" s="771">
        <f>RANK(P45,$P$9:$P$60)</f>
        <v>6</v>
      </c>
      <c r="S45" s="675">
        <f t="shared" si="6"/>
        <v>18</v>
      </c>
    </row>
    <row r="46" spans="1:19" ht="15.75" customHeight="1" thickBot="1" x14ac:dyDescent="0.3">
      <c r="A46" s="128" t="s">
        <v>267</v>
      </c>
      <c r="B46" s="127" t="s">
        <v>187</v>
      </c>
      <c r="C46" s="126">
        <v>1997</v>
      </c>
      <c r="D46" s="579" t="s">
        <v>227</v>
      </c>
      <c r="E46" s="580">
        <v>6.2</v>
      </c>
      <c r="F46" s="261">
        <f t="shared" si="2"/>
        <v>38.999999999999993</v>
      </c>
      <c r="G46" s="429">
        <v>650</v>
      </c>
      <c r="H46" s="262">
        <f t="shared" si="3"/>
        <v>45</v>
      </c>
      <c r="I46" s="524">
        <v>6.3</v>
      </c>
      <c r="J46" s="262">
        <f t="shared" si="4"/>
        <v>33</v>
      </c>
      <c r="K46" s="581">
        <v>50</v>
      </c>
      <c r="L46" s="578">
        <f t="shared" si="5"/>
        <v>50</v>
      </c>
      <c r="M46" s="109">
        <f t="shared" si="14"/>
        <v>167</v>
      </c>
      <c r="N46" s="260">
        <f t="shared" si="1"/>
        <v>32</v>
      </c>
      <c r="O46" s="793"/>
      <c r="P46" s="775"/>
      <c r="Q46" s="772"/>
      <c r="S46" s="675">
        <f t="shared" si="6"/>
        <v>32</v>
      </c>
    </row>
    <row r="47" spans="1:19" ht="15.75" customHeight="1" thickBot="1" x14ac:dyDescent="0.3">
      <c r="A47" s="128" t="s">
        <v>228</v>
      </c>
      <c r="B47" s="127" t="s">
        <v>229</v>
      </c>
      <c r="C47" s="126">
        <v>1996</v>
      </c>
      <c r="D47" s="577" t="s">
        <v>227</v>
      </c>
      <c r="E47" s="580">
        <v>4</v>
      </c>
      <c r="F47" s="261">
        <f t="shared" si="2"/>
        <v>61</v>
      </c>
      <c r="G47" s="429">
        <v>640</v>
      </c>
      <c r="H47" s="262">
        <f t="shared" si="3"/>
        <v>43</v>
      </c>
      <c r="I47" s="524">
        <v>6</v>
      </c>
      <c r="J47" s="262">
        <f t="shared" si="4"/>
        <v>30</v>
      </c>
      <c r="K47" s="429">
        <v>49</v>
      </c>
      <c r="L47" s="264">
        <f t="shared" si="5"/>
        <v>49</v>
      </c>
      <c r="M47" s="109">
        <f t="shared" si="14"/>
        <v>183</v>
      </c>
      <c r="N47" s="260">
        <f t="shared" si="1"/>
        <v>21</v>
      </c>
      <c r="O47" s="793"/>
      <c r="P47" s="775"/>
      <c r="Q47" s="772"/>
      <c r="S47" s="675">
        <f t="shared" si="6"/>
        <v>21</v>
      </c>
    </row>
    <row r="48" spans="1:19" ht="15.75" customHeight="1" thickBot="1" x14ac:dyDescent="0.3">
      <c r="A48" s="125" t="s">
        <v>268</v>
      </c>
      <c r="B48" s="124" t="s">
        <v>269</v>
      </c>
      <c r="C48" s="123">
        <v>1997</v>
      </c>
      <c r="D48" s="577" t="s">
        <v>227</v>
      </c>
      <c r="E48" s="412">
        <v>5.8</v>
      </c>
      <c r="F48" s="261">
        <f t="shared" si="2"/>
        <v>42.999999999999986</v>
      </c>
      <c r="G48" s="432">
        <v>620</v>
      </c>
      <c r="H48" s="262">
        <f t="shared" si="3"/>
        <v>39</v>
      </c>
      <c r="I48" s="525">
        <v>4.5</v>
      </c>
      <c r="J48" s="262">
        <f t="shared" si="4"/>
        <v>15</v>
      </c>
      <c r="K48" s="439">
        <v>49</v>
      </c>
      <c r="L48" s="264">
        <f t="shared" si="5"/>
        <v>49</v>
      </c>
      <c r="M48" s="109">
        <f t="shared" si="14"/>
        <v>146</v>
      </c>
      <c r="N48" s="260">
        <f t="shared" si="1"/>
        <v>44</v>
      </c>
      <c r="O48" s="793"/>
      <c r="P48" s="775"/>
      <c r="Q48" s="773"/>
      <c r="S48" s="675">
        <f t="shared" si="6"/>
        <v>44</v>
      </c>
    </row>
    <row r="49" spans="1:19" ht="15.75" customHeight="1" thickBot="1" x14ac:dyDescent="0.3">
      <c r="A49" s="122" t="s">
        <v>273</v>
      </c>
      <c r="B49" s="121" t="s">
        <v>238</v>
      </c>
      <c r="C49" s="110">
        <v>1997</v>
      </c>
      <c r="D49" s="251" t="s">
        <v>160</v>
      </c>
      <c r="E49" s="582">
        <v>4.3</v>
      </c>
      <c r="F49" s="261">
        <f t="shared" si="2"/>
        <v>58</v>
      </c>
      <c r="G49" s="431">
        <v>570</v>
      </c>
      <c r="H49" s="262">
        <f t="shared" si="3"/>
        <v>29</v>
      </c>
      <c r="I49" s="523">
        <v>5.9</v>
      </c>
      <c r="J49" s="262">
        <f t="shared" si="4"/>
        <v>29.000000000000004</v>
      </c>
      <c r="K49" s="431">
        <v>55</v>
      </c>
      <c r="L49" s="264">
        <f t="shared" si="5"/>
        <v>55</v>
      </c>
      <c r="M49" s="109">
        <f t="shared" si="14"/>
        <v>171</v>
      </c>
      <c r="N49" s="260">
        <f t="shared" si="1"/>
        <v>29</v>
      </c>
      <c r="O49" s="793">
        <f>(M49+M50+M51+M52)</f>
        <v>522</v>
      </c>
      <c r="P49" s="794">
        <f t="shared" ref="P49" si="17">(M49+M50+M51+M52)-MIN(M49,M50,M51,M52)</f>
        <v>522</v>
      </c>
      <c r="Q49" s="771">
        <f>RANK(P49,$P$9:$P$60)</f>
        <v>8</v>
      </c>
      <c r="S49" s="675">
        <f t="shared" si="6"/>
        <v>29</v>
      </c>
    </row>
    <row r="50" spans="1:19" ht="15.75" customHeight="1" thickBot="1" x14ac:dyDescent="0.3">
      <c r="A50" s="43" t="s">
        <v>230</v>
      </c>
      <c r="B50" s="45" t="s">
        <v>231</v>
      </c>
      <c r="C50" s="120">
        <v>1997</v>
      </c>
      <c r="D50" s="238" t="s">
        <v>160</v>
      </c>
      <c r="E50" s="583">
        <v>6.2</v>
      </c>
      <c r="F50" s="261">
        <f t="shared" si="2"/>
        <v>38.999999999999993</v>
      </c>
      <c r="G50" s="488">
        <v>660</v>
      </c>
      <c r="H50" s="262">
        <f t="shared" si="3"/>
        <v>47</v>
      </c>
      <c r="I50" s="540">
        <v>7.9</v>
      </c>
      <c r="J50" s="262">
        <f t="shared" si="4"/>
        <v>49</v>
      </c>
      <c r="K50" s="493">
        <v>45</v>
      </c>
      <c r="L50" s="264">
        <f t="shared" si="5"/>
        <v>45</v>
      </c>
      <c r="M50" s="109">
        <f t="shared" si="14"/>
        <v>180</v>
      </c>
      <c r="N50" s="260">
        <f t="shared" si="1"/>
        <v>25</v>
      </c>
      <c r="O50" s="793"/>
      <c r="P50" s="775"/>
      <c r="Q50" s="772"/>
      <c r="S50" s="675">
        <f t="shared" si="6"/>
        <v>25</v>
      </c>
    </row>
    <row r="51" spans="1:19" ht="15.75" customHeight="1" thickBot="1" x14ac:dyDescent="0.3">
      <c r="A51" s="43" t="s">
        <v>232</v>
      </c>
      <c r="B51" s="45" t="s">
        <v>233</v>
      </c>
      <c r="C51" s="120">
        <v>1998</v>
      </c>
      <c r="D51" s="238" t="s">
        <v>160</v>
      </c>
      <c r="E51" s="580">
        <v>4.5999999999999996</v>
      </c>
      <c r="F51" s="261">
        <f t="shared" si="2"/>
        <v>54.999999999999993</v>
      </c>
      <c r="G51" s="429">
        <v>630</v>
      </c>
      <c r="H51" s="262">
        <f t="shared" si="3"/>
        <v>41</v>
      </c>
      <c r="I51" s="524">
        <v>5.9</v>
      </c>
      <c r="J51" s="262">
        <f t="shared" si="4"/>
        <v>29.000000000000004</v>
      </c>
      <c r="K51" s="581">
        <v>46</v>
      </c>
      <c r="L51" s="578">
        <f t="shared" si="5"/>
        <v>46</v>
      </c>
      <c r="M51" s="109">
        <f t="shared" si="14"/>
        <v>171</v>
      </c>
      <c r="N51" s="260">
        <f t="shared" si="1"/>
        <v>29</v>
      </c>
      <c r="O51" s="793"/>
      <c r="P51" s="775"/>
      <c r="Q51" s="772"/>
      <c r="S51" s="675">
        <f t="shared" si="6"/>
        <v>29</v>
      </c>
    </row>
    <row r="52" spans="1:19" ht="15.75" customHeight="1" thickBot="1" x14ac:dyDescent="0.3">
      <c r="A52" s="118" t="s">
        <v>234</v>
      </c>
      <c r="B52" s="117" t="s">
        <v>216</v>
      </c>
      <c r="C52" s="116">
        <v>1996</v>
      </c>
      <c r="D52" s="586" t="s">
        <v>160</v>
      </c>
      <c r="E52" s="412">
        <v>0</v>
      </c>
      <c r="F52" s="261">
        <v>0</v>
      </c>
      <c r="G52" s="432">
        <v>0</v>
      </c>
      <c r="H52" s="262">
        <f t="shared" si="3"/>
        <v>0</v>
      </c>
      <c r="I52" s="525">
        <v>0</v>
      </c>
      <c r="J52" s="262">
        <f t="shared" si="4"/>
        <v>0</v>
      </c>
      <c r="K52" s="439">
        <v>0</v>
      </c>
      <c r="L52" s="264">
        <f t="shared" si="5"/>
        <v>0</v>
      </c>
      <c r="M52" s="109">
        <f t="shared" si="14"/>
        <v>0</v>
      </c>
      <c r="N52" s="260">
        <v>0</v>
      </c>
      <c r="O52" s="793"/>
      <c r="P52" s="775"/>
      <c r="Q52" s="773"/>
      <c r="S52" s="675">
        <f t="shared" si="6"/>
        <v>0</v>
      </c>
    </row>
    <row r="53" spans="1:19" ht="15.75" customHeight="1" thickBot="1" x14ac:dyDescent="0.3">
      <c r="A53" s="32" t="s">
        <v>235</v>
      </c>
      <c r="B53" s="46" t="s">
        <v>233</v>
      </c>
      <c r="C53" s="42">
        <v>1997</v>
      </c>
      <c r="D53" s="393" t="s">
        <v>236</v>
      </c>
      <c r="E53" s="582">
        <v>4.9000000000000004</v>
      </c>
      <c r="F53" s="261">
        <f t="shared" si="2"/>
        <v>51.999999999999993</v>
      </c>
      <c r="G53" s="431">
        <v>680</v>
      </c>
      <c r="H53" s="262">
        <f t="shared" si="3"/>
        <v>51</v>
      </c>
      <c r="I53" s="523">
        <v>7.6</v>
      </c>
      <c r="J53" s="262">
        <f t="shared" si="4"/>
        <v>46</v>
      </c>
      <c r="K53" s="431">
        <v>54</v>
      </c>
      <c r="L53" s="264">
        <f t="shared" si="5"/>
        <v>54</v>
      </c>
      <c r="M53" s="109">
        <f t="shared" si="14"/>
        <v>203</v>
      </c>
      <c r="N53" s="260">
        <f t="shared" ref="N53:N60" si="18">RANK(M53,$M$9:$M$60)</f>
        <v>5</v>
      </c>
      <c r="O53" s="793">
        <f>(M53+M54+M55+M56)</f>
        <v>662</v>
      </c>
      <c r="P53" s="794">
        <f t="shared" ref="P53" si="19">(M53+M54+M55+M56)-MIN(M53,M54,M55,M56)</f>
        <v>514</v>
      </c>
      <c r="Q53" s="771">
        <f>RANK(P53,$P$9:$P$60)</f>
        <v>10</v>
      </c>
      <c r="S53" s="675">
        <f t="shared" si="6"/>
        <v>5</v>
      </c>
    </row>
    <row r="54" spans="1:19" ht="15.75" customHeight="1" thickBot="1" x14ac:dyDescent="0.3">
      <c r="A54" s="43" t="s">
        <v>237</v>
      </c>
      <c r="B54" s="45" t="s">
        <v>238</v>
      </c>
      <c r="C54" s="41">
        <v>1997</v>
      </c>
      <c r="D54" s="238" t="s">
        <v>236</v>
      </c>
      <c r="E54" s="580">
        <v>5</v>
      </c>
      <c r="F54" s="261">
        <f t="shared" si="2"/>
        <v>51</v>
      </c>
      <c r="G54" s="429">
        <v>610</v>
      </c>
      <c r="H54" s="262">
        <f t="shared" si="3"/>
        <v>37</v>
      </c>
      <c r="I54" s="524">
        <v>5.9</v>
      </c>
      <c r="J54" s="262">
        <f t="shared" si="4"/>
        <v>29.000000000000004</v>
      </c>
      <c r="K54" s="429">
        <v>42</v>
      </c>
      <c r="L54" s="264">
        <f t="shared" si="5"/>
        <v>42</v>
      </c>
      <c r="M54" s="109">
        <f t="shared" si="14"/>
        <v>159</v>
      </c>
      <c r="N54" s="260">
        <f t="shared" si="18"/>
        <v>36</v>
      </c>
      <c r="O54" s="793"/>
      <c r="P54" s="775"/>
      <c r="Q54" s="772"/>
      <c r="S54" s="675">
        <f t="shared" si="6"/>
        <v>36</v>
      </c>
    </row>
    <row r="55" spans="1:19" ht="15.75" customHeight="1" thickBot="1" x14ac:dyDescent="0.3">
      <c r="A55" s="43" t="s">
        <v>239</v>
      </c>
      <c r="B55" s="45" t="s">
        <v>240</v>
      </c>
      <c r="C55" s="41">
        <v>1998</v>
      </c>
      <c r="D55" s="238" t="s">
        <v>236</v>
      </c>
      <c r="E55" s="580">
        <v>6</v>
      </c>
      <c r="F55" s="261">
        <f t="shared" si="2"/>
        <v>41</v>
      </c>
      <c r="G55" s="429">
        <v>610</v>
      </c>
      <c r="H55" s="262">
        <f t="shared" si="3"/>
        <v>37</v>
      </c>
      <c r="I55" s="524">
        <v>6.4</v>
      </c>
      <c r="J55" s="262">
        <f t="shared" si="4"/>
        <v>34</v>
      </c>
      <c r="K55" s="581">
        <v>40</v>
      </c>
      <c r="L55" s="578">
        <f t="shared" si="5"/>
        <v>40</v>
      </c>
      <c r="M55" s="109">
        <f t="shared" si="14"/>
        <v>152</v>
      </c>
      <c r="N55" s="260">
        <f t="shared" si="18"/>
        <v>40</v>
      </c>
      <c r="O55" s="793"/>
      <c r="P55" s="775"/>
      <c r="Q55" s="772"/>
      <c r="R55" s="119"/>
      <c r="S55" s="675">
        <f t="shared" si="6"/>
        <v>40</v>
      </c>
    </row>
    <row r="56" spans="1:19" ht="15.75" customHeight="1" thickBot="1" x14ac:dyDescent="0.3">
      <c r="A56" s="108" t="s">
        <v>241</v>
      </c>
      <c r="B56" s="150" t="s">
        <v>242</v>
      </c>
      <c r="C56" s="106">
        <v>1997</v>
      </c>
      <c r="D56" s="237" t="s">
        <v>236</v>
      </c>
      <c r="E56" s="412">
        <v>6.4</v>
      </c>
      <c r="F56" s="261">
        <f t="shared" si="2"/>
        <v>36.999999999999993</v>
      </c>
      <c r="G56" s="432">
        <v>670</v>
      </c>
      <c r="H56" s="262">
        <f t="shared" si="3"/>
        <v>49</v>
      </c>
      <c r="I56" s="525">
        <v>5.3</v>
      </c>
      <c r="J56" s="262">
        <f t="shared" si="4"/>
        <v>23</v>
      </c>
      <c r="K56" s="439">
        <v>39</v>
      </c>
      <c r="L56" s="264">
        <f t="shared" si="5"/>
        <v>39</v>
      </c>
      <c r="M56" s="109">
        <f t="shared" si="14"/>
        <v>148</v>
      </c>
      <c r="N56" s="260">
        <f t="shared" si="18"/>
        <v>42</v>
      </c>
      <c r="O56" s="793"/>
      <c r="P56" s="775"/>
      <c r="Q56" s="773"/>
      <c r="S56" s="675">
        <f t="shared" si="6"/>
        <v>42</v>
      </c>
    </row>
    <row r="57" spans="1:19" ht="15.75" customHeight="1" thickBot="1" x14ac:dyDescent="0.3">
      <c r="A57" s="32" t="s">
        <v>243</v>
      </c>
      <c r="B57" s="46" t="s">
        <v>266</v>
      </c>
      <c r="C57" s="110">
        <v>1996</v>
      </c>
      <c r="D57" s="394" t="s">
        <v>145</v>
      </c>
      <c r="E57" s="419">
        <v>4</v>
      </c>
      <c r="F57" s="261">
        <f t="shared" si="2"/>
        <v>61</v>
      </c>
      <c r="G57" s="434">
        <v>740</v>
      </c>
      <c r="H57" s="262">
        <f t="shared" si="3"/>
        <v>63</v>
      </c>
      <c r="I57" s="532">
        <v>7.1</v>
      </c>
      <c r="J57" s="262">
        <f t="shared" si="4"/>
        <v>41</v>
      </c>
      <c r="K57" s="446">
        <v>46</v>
      </c>
      <c r="L57" s="264">
        <f t="shared" si="5"/>
        <v>46</v>
      </c>
      <c r="M57" s="109">
        <f t="shared" si="14"/>
        <v>211</v>
      </c>
      <c r="N57" s="260">
        <f t="shared" si="18"/>
        <v>4</v>
      </c>
      <c r="O57" s="793">
        <f>(M57+M58+M59+M60)</f>
        <v>654</v>
      </c>
      <c r="P57" s="794">
        <f t="shared" ref="P57" si="20">(M57+M58+M59+M60)-MIN(M57,M58,M59,M60)</f>
        <v>536</v>
      </c>
      <c r="Q57" s="771">
        <f>RANK(P57,$P$9:$P$60)</f>
        <v>6</v>
      </c>
      <c r="S57" s="675">
        <f t="shared" si="6"/>
        <v>4</v>
      </c>
    </row>
    <row r="58" spans="1:19" ht="15.75" customHeight="1" thickBot="1" x14ac:dyDescent="0.3">
      <c r="A58" s="43" t="s">
        <v>244</v>
      </c>
      <c r="B58" s="45" t="s">
        <v>200</v>
      </c>
      <c r="C58" s="41">
        <v>1997</v>
      </c>
      <c r="D58" s="226" t="s">
        <v>145</v>
      </c>
      <c r="E58" s="580">
        <v>7</v>
      </c>
      <c r="F58" s="261">
        <f t="shared" si="2"/>
        <v>30.999999999999996</v>
      </c>
      <c r="G58" s="429">
        <v>690</v>
      </c>
      <c r="H58" s="262">
        <f t="shared" si="3"/>
        <v>53</v>
      </c>
      <c r="I58" s="524">
        <v>6.4</v>
      </c>
      <c r="J58" s="262">
        <f t="shared" si="4"/>
        <v>34</v>
      </c>
      <c r="K58" s="581">
        <v>43</v>
      </c>
      <c r="L58" s="578">
        <f t="shared" si="5"/>
        <v>43</v>
      </c>
      <c r="M58" s="109">
        <f t="shared" si="14"/>
        <v>161</v>
      </c>
      <c r="N58" s="260">
        <f t="shared" si="18"/>
        <v>35</v>
      </c>
      <c r="O58" s="793"/>
      <c r="P58" s="775"/>
      <c r="Q58" s="772"/>
      <c r="S58" s="675">
        <f t="shared" si="6"/>
        <v>35</v>
      </c>
    </row>
    <row r="59" spans="1:19" ht="15.75" customHeight="1" thickBot="1" x14ac:dyDescent="0.3">
      <c r="A59" s="43" t="s">
        <v>245</v>
      </c>
      <c r="B59" s="45" t="s">
        <v>88</v>
      </c>
      <c r="C59" s="41">
        <v>1996</v>
      </c>
      <c r="D59" s="226" t="s">
        <v>145</v>
      </c>
      <c r="E59" s="580">
        <v>5.8</v>
      </c>
      <c r="F59" s="261">
        <f t="shared" si="2"/>
        <v>42.999999999999986</v>
      </c>
      <c r="G59" s="429">
        <v>580</v>
      </c>
      <c r="H59" s="262">
        <f t="shared" si="3"/>
        <v>31</v>
      </c>
      <c r="I59" s="524">
        <v>7.4</v>
      </c>
      <c r="J59" s="262">
        <f t="shared" si="4"/>
        <v>44</v>
      </c>
      <c r="K59" s="429">
        <v>0</v>
      </c>
      <c r="L59" s="264">
        <f t="shared" si="5"/>
        <v>0</v>
      </c>
      <c r="M59" s="109">
        <f t="shared" si="14"/>
        <v>117.99999999999999</v>
      </c>
      <c r="N59" s="260">
        <f t="shared" si="18"/>
        <v>48</v>
      </c>
      <c r="O59" s="793"/>
      <c r="P59" s="775"/>
      <c r="Q59" s="772"/>
      <c r="S59" s="675">
        <f t="shared" si="6"/>
        <v>48</v>
      </c>
    </row>
    <row r="60" spans="1:19" ht="15.75" customHeight="1" thickBot="1" x14ac:dyDescent="0.3">
      <c r="A60" s="108" t="s">
        <v>246</v>
      </c>
      <c r="B60" s="107" t="s">
        <v>197</v>
      </c>
      <c r="C60" s="106">
        <v>1998</v>
      </c>
      <c r="D60" s="585" t="s">
        <v>145</v>
      </c>
      <c r="E60" s="411">
        <v>5.2</v>
      </c>
      <c r="F60" s="261">
        <f t="shared" si="2"/>
        <v>48.999999999999993</v>
      </c>
      <c r="G60" s="648">
        <v>610</v>
      </c>
      <c r="H60" s="647">
        <f t="shared" si="3"/>
        <v>37</v>
      </c>
      <c r="I60" s="540">
        <v>6.4</v>
      </c>
      <c r="J60" s="649">
        <f t="shared" si="4"/>
        <v>34</v>
      </c>
      <c r="K60" s="493">
        <v>44</v>
      </c>
      <c r="L60" s="264">
        <f t="shared" si="5"/>
        <v>44</v>
      </c>
      <c r="M60" s="109">
        <f t="shared" si="14"/>
        <v>164</v>
      </c>
      <c r="N60" s="260">
        <f t="shared" si="18"/>
        <v>34</v>
      </c>
      <c r="O60" s="793"/>
      <c r="P60" s="775"/>
      <c r="Q60" s="773"/>
      <c r="S60" s="675">
        <f t="shared" si="6"/>
        <v>34</v>
      </c>
    </row>
    <row r="61" spans="1:19" x14ac:dyDescent="0.25">
      <c r="I61" s="105"/>
      <c r="J61" s="105"/>
      <c r="K61" s="105"/>
      <c r="L61" s="105"/>
      <c r="M61" s="105"/>
      <c r="N61" s="105"/>
    </row>
  </sheetData>
  <mergeCells count="49">
    <mergeCell ref="A1:P2"/>
    <mergeCell ref="A3:P3"/>
    <mergeCell ref="A4:P4"/>
    <mergeCell ref="A5:P5"/>
    <mergeCell ref="E7:F7"/>
    <mergeCell ref="G7:H7"/>
    <mergeCell ref="I7:J7"/>
    <mergeCell ref="K7:L7"/>
    <mergeCell ref="P7:P8"/>
    <mergeCell ref="O9:O12"/>
    <mergeCell ref="P9:P12"/>
    <mergeCell ref="O13:O16"/>
    <mergeCell ref="P13:P16"/>
    <mergeCell ref="O17:O20"/>
    <mergeCell ref="P17:P20"/>
    <mergeCell ref="O21:O24"/>
    <mergeCell ref="P21:P24"/>
    <mergeCell ref="O25:O28"/>
    <mergeCell ref="P25:P28"/>
    <mergeCell ref="O29:O32"/>
    <mergeCell ref="P29:P32"/>
    <mergeCell ref="P41:P44"/>
    <mergeCell ref="O53:O56"/>
    <mergeCell ref="P53:P56"/>
    <mergeCell ref="O45:O48"/>
    <mergeCell ref="P45:P48"/>
    <mergeCell ref="O49:O52"/>
    <mergeCell ref="P49:P52"/>
    <mergeCell ref="Q25:Q28"/>
    <mergeCell ref="O57:O60"/>
    <mergeCell ref="P57:P60"/>
    <mergeCell ref="O33:O36"/>
    <mergeCell ref="P33:P36"/>
    <mergeCell ref="Q29:Q32"/>
    <mergeCell ref="Q33:Q36"/>
    <mergeCell ref="Q37:Q40"/>
    <mergeCell ref="Q41:Q44"/>
    <mergeCell ref="Q53:Q56"/>
    <mergeCell ref="Q57:Q60"/>
    <mergeCell ref="Q45:Q48"/>
    <mergeCell ref="Q49:Q52"/>
    <mergeCell ref="O37:O40"/>
    <mergeCell ref="P37:P40"/>
    <mergeCell ref="O41:O44"/>
    <mergeCell ref="Q7:Q8"/>
    <mergeCell ref="Q9:Q12"/>
    <mergeCell ref="Q13:Q16"/>
    <mergeCell ref="Q17:Q20"/>
    <mergeCell ref="Q21:Q24"/>
  </mergeCells>
  <pageMargins left="0.25" right="0.25" top="0.75" bottom="0.75" header="0.3" footer="0.3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61"/>
  <sheetViews>
    <sheetView topLeftCell="A8" zoomScale="110" zoomScaleNormal="110" workbookViewId="0">
      <selection activeCell="D62" sqref="D62"/>
    </sheetView>
  </sheetViews>
  <sheetFormatPr defaultRowHeight="15" x14ac:dyDescent="0.25"/>
  <cols>
    <col min="1" max="1" width="13.28515625" style="104" customWidth="1"/>
    <col min="2" max="2" width="11.85546875" style="104" customWidth="1"/>
    <col min="3" max="3" width="7.5703125" style="104" customWidth="1"/>
    <col min="4" max="4" width="29.7109375" style="104" customWidth="1"/>
    <col min="5" max="16" width="5" style="104" customWidth="1"/>
    <col min="17" max="18" width="8.5703125" style="104" customWidth="1"/>
    <col min="19" max="16384" width="9.140625" style="104"/>
  </cols>
  <sheetData>
    <row r="1" spans="1:20" x14ac:dyDescent="0.25">
      <c r="A1" s="778" t="s">
        <v>253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778"/>
    </row>
    <row r="2" spans="1:20" x14ac:dyDescent="0.25">
      <c r="A2" s="778"/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  <c r="O2" s="778"/>
      <c r="P2" s="778"/>
      <c r="Q2" s="778"/>
      <c r="R2" s="778"/>
    </row>
    <row r="3" spans="1:20" x14ac:dyDescent="0.25">
      <c r="A3" s="799" t="s">
        <v>68</v>
      </c>
      <c r="B3" s="799"/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799"/>
      <c r="O3" s="799"/>
      <c r="P3" s="799"/>
      <c r="Q3" s="799"/>
      <c r="R3" s="799"/>
    </row>
    <row r="4" spans="1:20" x14ac:dyDescent="0.25">
      <c r="A4" s="780" t="s">
        <v>252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</row>
    <row r="5" spans="1:20" x14ac:dyDescent="0.25">
      <c r="A5" s="780" t="s">
        <v>59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</row>
    <row r="6" spans="1:20" ht="15.75" thickBot="1" x14ac:dyDescent="0.3">
      <c r="P6" s="170"/>
    </row>
    <row r="7" spans="1:20" ht="15.75" customHeight="1" x14ac:dyDescent="0.25">
      <c r="A7" s="168" t="s">
        <v>1</v>
      </c>
      <c r="B7" s="167" t="s">
        <v>2</v>
      </c>
      <c r="C7" s="167" t="s">
        <v>58</v>
      </c>
      <c r="D7" s="166" t="s">
        <v>4</v>
      </c>
      <c r="E7" s="795" t="s">
        <v>57</v>
      </c>
      <c r="F7" s="796"/>
      <c r="G7" s="800"/>
      <c r="H7" s="801" t="s">
        <v>56</v>
      </c>
      <c r="I7" s="796"/>
      <c r="J7" s="800"/>
      <c r="K7" s="801" t="s">
        <v>55</v>
      </c>
      <c r="L7" s="796"/>
      <c r="M7" s="800"/>
      <c r="N7" s="801" t="s">
        <v>54</v>
      </c>
      <c r="O7" s="796"/>
      <c r="P7" s="800"/>
      <c r="Q7" s="165" t="s">
        <v>41</v>
      </c>
      <c r="R7" s="164" t="s">
        <v>7</v>
      </c>
    </row>
    <row r="8" spans="1:20" ht="15.75" thickBot="1" x14ac:dyDescent="0.3">
      <c r="A8" s="162"/>
      <c r="B8" s="161"/>
      <c r="C8" s="161"/>
      <c r="D8" s="160"/>
      <c r="E8" s="159" t="s">
        <v>50</v>
      </c>
      <c r="F8" s="220" t="s">
        <v>49</v>
      </c>
      <c r="G8" s="220" t="s">
        <v>67</v>
      </c>
      <c r="H8" s="158" t="s">
        <v>50</v>
      </c>
      <c r="I8" s="218" t="s">
        <v>49</v>
      </c>
      <c r="J8" s="217" t="s">
        <v>67</v>
      </c>
      <c r="K8" s="158" t="s">
        <v>50</v>
      </c>
      <c r="L8" s="218" t="s">
        <v>49</v>
      </c>
      <c r="M8" s="219" t="s">
        <v>67</v>
      </c>
      <c r="N8" s="158" t="s">
        <v>50</v>
      </c>
      <c r="O8" s="218" t="s">
        <v>49</v>
      </c>
      <c r="P8" s="217" t="s">
        <v>67</v>
      </c>
      <c r="Q8" s="154" t="s">
        <v>48</v>
      </c>
      <c r="R8" s="153" t="s">
        <v>48</v>
      </c>
      <c r="T8" s="676" t="s">
        <v>7</v>
      </c>
    </row>
    <row r="9" spans="1:20" ht="15.75" thickBot="1" x14ac:dyDescent="0.3">
      <c r="A9" s="131" t="s">
        <v>93</v>
      </c>
      <c r="B9" s="631" t="s">
        <v>94</v>
      </c>
      <c r="C9" s="634">
        <v>1997</v>
      </c>
      <c r="D9" s="390" t="s">
        <v>206</v>
      </c>
      <c r="E9" s="408">
        <f>'V.listina dívky'!E29</f>
        <v>4</v>
      </c>
      <c r="F9" s="321">
        <f>IF(E9&gt;10,0,(10.1-CEILING(E9,0.1))*10)</f>
        <v>61</v>
      </c>
      <c r="G9" s="210"/>
      <c r="H9" s="447">
        <f>'V.listina dívky'!G29</f>
        <v>710</v>
      </c>
      <c r="I9" s="266">
        <f>IF(H9&lt;4.3,0,(H9-425)*0.2)</f>
        <v>57</v>
      </c>
      <c r="J9" s="875"/>
      <c r="K9" s="523">
        <v>9.9</v>
      </c>
      <c r="L9" s="266">
        <f>IF(K9&lt;3.1,0,(K9-3)*10)</f>
        <v>69</v>
      </c>
      <c r="M9" s="344">
        <v>1</v>
      </c>
      <c r="N9" s="440">
        <f>'V.listina dívky'!K29</f>
        <v>52</v>
      </c>
      <c r="O9" s="314">
        <f>N9</f>
        <v>52</v>
      </c>
      <c r="P9" s="207"/>
      <c r="Q9" s="212">
        <f>(F9+I9+L9+O9)</f>
        <v>239</v>
      </c>
      <c r="R9" s="211">
        <f>RANK(Q9,$Q$9:$Q$60)</f>
        <v>1</v>
      </c>
      <c r="T9" s="675">
        <f>R9</f>
        <v>1</v>
      </c>
    </row>
    <row r="10" spans="1:20" ht="15.75" thickBot="1" x14ac:dyDescent="0.3">
      <c r="A10" s="43" t="s">
        <v>192</v>
      </c>
      <c r="B10" s="45" t="s">
        <v>193</v>
      </c>
      <c r="C10" s="41">
        <v>1997</v>
      </c>
      <c r="D10" s="226" t="s">
        <v>188</v>
      </c>
      <c r="E10" s="408">
        <f>'V.listina dívky'!E20</f>
        <v>4.5999999999999996</v>
      </c>
      <c r="F10" s="321">
        <f>IF(E10&gt;10,0,(10.1-CEILING(E10,0.1))*10)</f>
        <v>54.999999999999993</v>
      </c>
      <c r="G10" s="342"/>
      <c r="H10" s="447">
        <f>'V.listina dívky'!G20</f>
        <v>740</v>
      </c>
      <c r="I10" s="266">
        <f>IF(H10&lt;4.3,0,(H10-425)*0.2)</f>
        <v>63</v>
      </c>
      <c r="J10" s="350">
        <v>3</v>
      </c>
      <c r="K10" s="524">
        <v>9.1</v>
      </c>
      <c r="L10" s="266">
        <f>IF(K10&lt;3.1,0,(K10-3)*10)</f>
        <v>61</v>
      </c>
      <c r="M10" s="878">
        <v>2</v>
      </c>
      <c r="N10" s="440">
        <f>'V.listina dívky'!K20</f>
        <v>49</v>
      </c>
      <c r="O10" s="314">
        <f>N10</f>
        <v>49</v>
      </c>
      <c r="P10" s="335"/>
      <c r="Q10" s="216">
        <f>(F10+I10+L10+O10)</f>
        <v>228</v>
      </c>
      <c r="R10" s="211">
        <f>RANK(Q10,$Q$9:$Q$60)</f>
        <v>2</v>
      </c>
      <c r="T10" s="675">
        <f>R10</f>
        <v>2</v>
      </c>
    </row>
    <row r="11" spans="1:20" ht="15.75" thickBot="1" x14ac:dyDescent="0.3">
      <c r="A11" s="128" t="s">
        <v>201</v>
      </c>
      <c r="B11" s="127" t="s">
        <v>202</v>
      </c>
      <c r="C11" s="126">
        <v>1998</v>
      </c>
      <c r="D11" s="292" t="s">
        <v>141</v>
      </c>
      <c r="E11" s="408">
        <f>'V.listina dívky'!E25</f>
        <v>5.4</v>
      </c>
      <c r="F11" s="321">
        <f>IF(E11&gt;10,0,(10.1-CEILING(E11,0.1))*10)</f>
        <v>46.999999999999993</v>
      </c>
      <c r="G11" s="342"/>
      <c r="H11" s="447">
        <f>'V.listina dívky'!G25</f>
        <v>740</v>
      </c>
      <c r="I11" s="266">
        <f>IF(H11&lt;4.3,0,(H11-425)*0.2)</f>
        <v>63</v>
      </c>
      <c r="J11" s="351">
        <v>2</v>
      </c>
      <c r="K11" s="530">
        <v>8.6</v>
      </c>
      <c r="L11" s="266">
        <f>IF(K11&lt;3.1,0,(K11-3)*10)</f>
        <v>56</v>
      </c>
      <c r="M11" s="338"/>
      <c r="N11" s="440">
        <f>'V.listina dívky'!K25</f>
        <v>59</v>
      </c>
      <c r="O11" s="314">
        <f>N11</f>
        <v>59</v>
      </c>
      <c r="P11" s="336">
        <v>1</v>
      </c>
      <c r="Q11" s="212">
        <f>(F11+I11+L11+O11)</f>
        <v>225</v>
      </c>
      <c r="R11" s="211">
        <f>RANK(Q11,$Q$9:$Q$60)</f>
        <v>3</v>
      </c>
      <c r="T11" s="675">
        <f>R11</f>
        <v>3</v>
      </c>
    </row>
    <row r="12" spans="1:20" ht="15.75" thickBot="1" x14ac:dyDescent="0.3">
      <c r="A12" s="112" t="s">
        <v>243</v>
      </c>
      <c r="B12" s="150" t="s">
        <v>266</v>
      </c>
      <c r="C12" s="111">
        <v>1996</v>
      </c>
      <c r="D12" s="575" t="s">
        <v>145</v>
      </c>
      <c r="E12" s="408">
        <f>'V.listina dívky'!E57</f>
        <v>4</v>
      </c>
      <c r="F12" s="321">
        <f>IF(E12&gt;10,0,(10.1-CEILING(E12,0.1))*10)</f>
        <v>61</v>
      </c>
      <c r="G12" s="341"/>
      <c r="H12" s="447">
        <f>'V.listina dívky'!G57</f>
        <v>740</v>
      </c>
      <c r="I12" s="266">
        <f>IF(H12&lt;4.3,0,(H12-425)*0.2)</f>
        <v>63</v>
      </c>
      <c r="J12" s="350">
        <v>1</v>
      </c>
      <c r="K12" s="525">
        <v>7.1</v>
      </c>
      <c r="L12" s="266">
        <f>IF(K12&lt;3.1,0,(K12-3)*10)</f>
        <v>41</v>
      </c>
      <c r="M12" s="329"/>
      <c r="N12" s="440">
        <f>'V.listina dívky'!K57</f>
        <v>46</v>
      </c>
      <c r="O12" s="314">
        <f>N12</f>
        <v>46</v>
      </c>
      <c r="P12" s="335"/>
      <c r="Q12" s="216">
        <f>(F12+I12+L12+O12)</f>
        <v>211</v>
      </c>
      <c r="R12" s="211">
        <f>RANK(Q12,$Q$9:$Q$60)</f>
        <v>4</v>
      </c>
      <c r="T12" s="675">
        <f>R12</f>
        <v>4</v>
      </c>
    </row>
    <row r="13" spans="1:20" ht="15.75" thickBot="1" x14ac:dyDescent="0.3">
      <c r="A13" s="122" t="s">
        <v>190</v>
      </c>
      <c r="B13" s="121" t="s">
        <v>191</v>
      </c>
      <c r="C13" s="151">
        <v>1996</v>
      </c>
      <c r="D13" s="604" t="s">
        <v>188</v>
      </c>
      <c r="E13" s="408">
        <f>'V.listina dívky'!E19</f>
        <v>4.7</v>
      </c>
      <c r="F13" s="321">
        <f>IF(E13&gt;10,0,(10.1-CEILING(E13,0.1))*10)</f>
        <v>53.999999999999993</v>
      </c>
      <c r="G13" s="340"/>
      <c r="H13" s="447">
        <f>'V.listina dívky'!G19</f>
        <v>670</v>
      </c>
      <c r="I13" s="266">
        <f>IF(H13&lt;4.3,0,(H13-425)*0.2)</f>
        <v>49</v>
      </c>
      <c r="J13" s="348"/>
      <c r="K13" s="523">
        <v>8.8000000000000007</v>
      </c>
      <c r="L13" s="266">
        <f>IF(K13&lt;3.1,0,(K13-3)*10)</f>
        <v>58.000000000000007</v>
      </c>
      <c r="M13" s="329"/>
      <c r="N13" s="440">
        <f>'V.listina dívky'!K19</f>
        <v>42</v>
      </c>
      <c r="O13" s="314">
        <f>N13</f>
        <v>42</v>
      </c>
      <c r="P13" s="335"/>
      <c r="Q13" s="212">
        <f>(F13+I13+L13+O13)</f>
        <v>203</v>
      </c>
      <c r="R13" s="211">
        <f>RANK(Q13,$Q$9:$Q$60)</f>
        <v>5</v>
      </c>
      <c r="T13" s="675">
        <f>R13</f>
        <v>5</v>
      </c>
    </row>
    <row r="14" spans="1:20" ht="15.75" thickBot="1" x14ac:dyDescent="0.3">
      <c r="A14" s="43" t="s">
        <v>235</v>
      </c>
      <c r="B14" s="64" t="s">
        <v>233</v>
      </c>
      <c r="C14" s="61">
        <v>1997</v>
      </c>
      <c r="D14" s="238" t="s">
        <v>236</v>
      </c>
      <c r="E14" s="408">
        <f>'V.listina dívky'!E53</f>
        <v>4.9000000000000004</v>
      </c>
      <c r="F14" s="321">
        <f>IF(E14&gt;10,0,(10.1-CEILING(E14,0.1))*10)</f>
        <v>51.999999999999993</v>
      </c>
      <c r="G14" s="342"/>
      <c r="H14" s="447">
        <f>'V.listina dívky'!G53</f>
        <v>680</v>
      </c>
      <c r="I14" s="266">
        <f>IF(H14&lt;4.3,0,(H14-425)*0.2)</f>
        <v>51</v>
      </c>
      <c r="J14" s="349"/>
      <c r="K14" s="524">
        <v>7.6</v>
      </c>
      <c r="L14" s="266">
        <f>IF(K14&lt;3.1,0,(K14-3)*10)</f>
        <v>46</v>
      </c>
      <c r="M14" s="329"/>
      <c r="N14" s="440">
        <f>'V.listina dívky'!K53</f>
        <v>54</v>
      </c>
      <c r="O14" s="314">
        <f>N14</f>
        <v>54</v>
      </c>
      <c r="P14" s="332"/>
      <c r="Q14" s="212">
        <f>(F14+I14+L14+O14)</f>
        <v>203</v>
      </c>
      <c r="R14" s="211">
        <f>RANK(Q14,$Q$9:$Q$60)</f>
        <v>5</v>
      </c>
      <c r="T14" s="675">
        <f>R14</f>
        <v>5</v>
      </c>
    </row>
    <row r="15" spans="1:20" ht="15.75" thickBot="1" x14ac:dyDescent="0.3">
      <c r="A15" s="43" t="s">
        <v>186</v>
      </c>
      <c r="B15" s="62" t="s">
        <v>187</v>
      </c>
      <c r="C15" s="61">
        <v>1999</v>
      </c>
      <c r="D15" s="226" t="s">
        <v>188</v>
      </c>
      <c r="E15" s="408">
        <f>'V.listina dívky'!E17</f>
        <v>4</v>
      </c>
      <c r="F15" s="321">
        <f>IF(E15&gt;10,0,(10.1-CEILING(E15,0.1))*10)</f>
        <v>61</v>
      </c>
      <c r="G15" s="342"/>
      <c r="H15" s="447">
        <f>'V.listina dívky'!G17</f>
        <v>700</v>
      </c>
      <c r="I15" s="266">
        <f>IF(H15&lt;4.3,0,(H15-425)*0.2)</f>
        <v>55</v>
      </c>
      <c r="J15" s="352"/>
      <c r="K15" s="524">
        <v>6.8</v>
      </c>
      <c r="L15" s="266">
        <f>IF(K15&lt;3.1,0,(K15-3)*10)</f>
        <v>38</v>
      </c>
      <c r="M15" s="329"/>
      <c r="N15" s="440">
        <f>'V.listina dívky'!K17</f>
        <v>46</v>
      </c>
      <c r="O15" s="314">
        <f>N15</f>
        <v>46</v>
      </c>
      <c r="P15" s="333"/>
      <c r="Q15" s="212">
        <f>(F15+I15+L15+O15)</f>
        <v>200</v>
      </c>
      <c r="R15" s="211">
        <f>RANK(Q15,$Q$9:$Q$60)</f>
        <v>7</v>
      </c>
      <c r="T15" s="675">
        <f>R15</f>
        <v>7</v>
      </c>
    </row>
    <row r="16" spans="1:20" ht="15.75" thickBot="1" x14ac:dyDescent="0.3">
      <c r="A16" s="134" t="s">
        <v>203</v>
      </c>
      <c r="B16" s="136" t="s">
        <v>32</v>
      </c>
      <c r="C16" s="135">
        <v>1996</v>
      </c>
      <c r="D16" s="870" t="s">
        <v>141</v>
      </c>
      <c r="E16" s="408">
        <f>'V.listina dívky'!E26</f>
        <v>4.2</v>
      </c>
      <c r="F16" s="321">
        <f>IF(E16&gt;10,0,(10.1-CEILING(E16,0.1))*10)</f>
        <v>58.999999999999993</v>
      </c>
      <c r="G16" s="341"/>
      <c r="H16" s="447">
        <f>'V.listina dívky'!G26</f>
        <v>690</v>
      </c>
      <c r="I16" s="266">
        <f>IF(H16&lt;4.3,0,(H16-425)*0.2)</f>
        <v>53</v>
      </c>
      <c r="J16" s="348"/>
      <c r="K16" s="522">
        <v>7.3</v>
      </c>
      <c r="L16" s="266">
        <f>IF(K16&lt;3.1,0,(K16-3)*10)</f>
        <v>43</v>
      </c>
      <c r="M16" s="330"/>
      <c r="N16" s="440">
        <f>'V.listina dívky'!K26</f>
        <v>44</v>
      </c>
      <c r="O16" s="314">
        <f>N16</f>
        <v>44</v>
      </c>
      <c r="P16" s="335"/>
      <c r="Q16" s="216">
        <f>(F16+I16+L16+O16)</f>
        <v>199</v>
      </c>
      <c r="R16" s="211">
        <f>RANK(Q16,$Q$9:$Q$60)</f>
        <v>8</v>
      </c>
      <c r="T16" s="675">
        <f>R16</f>
        <v>8</v>
      </c>
    </row>
    <row r="17" spans="1:20" ht="15.75" thickBot="1" x14ac:dyDescent="0.3">
      <c r="A17" s="144" t="s">
        <v>204</v>
      </c>
      <c r="B17" s="860" t="s">
        <v>205</v>
      </c>
      <c r="C17" s="865">
        <v>1996</v>
      </c>
      <c r="D17" s="869" t="s">
        <v>141</v>
      </c>
      <c r="E17" s="408">
        <f>'V.listina dívky'!E27</f>
        <v>2.6</v>
      </c>
      <c r="F17" s="321">
        <f>IF(E17&gt;10,0,(10.1-CEILING(E17,0.1))*10)</f>
        <v>75</v>
      </c>
      <c r="G17" s="559">
        <v>1</v>
      </c>
      <c r="H17" s="447">
        <f>'V.listina dívky'!G27</f>
        <v>640</v>
      </c>
      <c r="I17" s="266">
        <f>IF(H17&lt;4.3,0,(H17-425)*0.2)</f>
        <v>43</v>
      </c>
      <c r="J17" s="349"/>
      <c r="K17" s="528">
        <v>6.9</v>
      </c>
      <c r="L17" s="266">
        <f>IF(K17&lt;3.1,0,(K17-3)*10)</f>
        <v>39</v>
      </c>
      <c r="M17" s="329"/>
      <c r="N17" s="440">
        <f>'V.listina dívky'!K27</f>
        <v>42</v>
      </c>
      <c r="O17" s="314">
        <f>N17</f>
        <v>42</v>
      </c>
      <c r="P17" s="335"/>
      <c r="Q17" s="216">
        <f>(F17+I17+L17+O17)</f>
        <v>199</v>
      </c>
      <c r="R17" s="211">
        <f>RANK(Q17,$Q$9:$Q$60)</f>
        <v>8</v>
      </c>
      <c r="T17" s="675">
        <f>R17</f>
        <v>8</v>
      </c>
    </row>
    <row r="18" spans="1:20" ht="15.75" thickBot="1" x14ac:dyDescent="0.3">
      <c r="A18" s="43" t="s">
        <v>214</v>
      </c>
      <c r="B18" s="861" t="s">
        <v>40</v>
      </c>
      <c r="C18" s="61">
        <v>1997</v>
      </c>
      <c r="D18" s="579" t="s">
        <v>213</v>
      </c>
      <c r="E18" s="408">
        <f>'V.listina dívky'!E38</f>
        <v>6.4</v>
      </c>
      <c r="F18" s="321">
        <f>IF(E18&gt;10,0,(10.1-CEILING(E18,0.1))*10)</f>
        <v>36.999999999999993</v>
      </c>
      <c r="G18" s="341"/>
      <c r="H18" s="447">
        <f>'V.listina dívky'!G38</f>
        <v>660</v>
      </c>
      <c r="I18" s="266">
        <f>IF(H18&lt;4.3,0,(H18-425)*0.2)</f>
        <v>47</v>
      </c>
      <c r="J18" s="352"/>
      <c r="K18" s="524">
        <v>9</v>
      </c>
      <c r="L18" s="266">
        <f>IF(K18&lt;3.1,0,(K18-3)*10)</f>
        <v>60</v>
      </c>
      <c r="M18" s="878">
        <v>3</v>
      </c>
      <c r="N18" s="440">
        <f>'V.listina dívky'!K38</f>
        <v>53</v>
      </c>
      <c r="O18" s="314">
        <f>N18</f>
        <v>53</v>
      </c>
      <c r="P18" s="335"/>
      <c r="Q18" s="212">
        <f>(F18+I18+L18+O18)</f>
        <v>197</v>
      </c>
      <c r="R18" s="211">
        <f>RANK(Q18,$Q$9:$Q$60)</f>
        <v>10</v>
      </c>
      <c r="T18" s="675">
        <f>R18</f>
        <v>10</v>
      </c>
    </row>
    <row r="19" spans="1:20" ht="15.75" thickBot="1" x14ac:dyDescent="0.3">
      <c r="A19" s="43" t="s">
        <v>37</v>
      </c>
      <c r="B19" s="62" t="s">
        <v>36</v>
      </c>
      <c r="C19" s="61">
        <v>1997</v>
      </c>
      <c r="D19" s="238" t="s">
        <v>31</v>
      </c>
      <c r="E19" s="408">
        <f>'V.listina dívky'!E13</f>
        <v>4.5999999999999996</v>
      </c>
      <c r="F19" s="321">
        <f>IF(E19&gt;10,0,(10.1-CEILING(E19,0.1))*10)</f>
        <v>54.999999999999993</v>
      </c>
      <c r="G19" s="340"/>
      <c r="H19" s="447">
        <f>'V.listina dívky'!G13</f>
        <v>680</v>
      </c>
      <c r="I19" s="266">
        <f>IF(H19&lt;4.3,0,(H19-425)*0.2)</f>
        <v>51</v>
      </c>
      <c r="J19" s="352"/>
      <c r="K19" s="524">
        <v>7.7</v>
      </c>
      <c r="L19" s="266">
        <f>IF(K19&lt;3.1,0,(K19-3)*10)</f>
        <v>47</v>
      </c>
      <c r="M19" s="329"/>
      <c r="N19" s="440">
        <f>'V.listina dívky'!K13</f>
        <v>42</v>
      </c>
      <c r="O19" s="314">
        <f>N19</f>
        <v>42</v>
      </c>
      <c r="P19" s="334"/>
      <c r="Q19" s="216">
        <f>(F19+I19+L19+O19)</f>
        <v>195</v>
      </c>
      <c r="R19" s="211">
        <f>RANK(Q19,$Q$9:$Q$60)</f>
        <v>11</v>
      </c>
      <c r="T19" s="675">
        <f>R19</f>
        <v>11</v>
      </c>
    </row>
    <row r="20" spans="1:20" ht="15.75" thickBot="1" x14ac:dyDescent="0.3">
      <c r="A20" s="108" t="s">
        <v>39</v>
      </c>
      <c r="B20" s="150" t="s">
        <v>38</v>
      </c>
      <c r="C20" s="111">
        <v>1996</v>
      </c>
      <c r="D20" s="586" t="s">
        <v>31</v>
      </c>
      <c r="E20" s="408">
        <f>'V.listina dívky'!E15</f>
        <v>6.6</v>
      </c>
      <c r="F20" s="321">
        <f>IF(E20&gt;10,0,(10.1-CEILING(E20,0.1))*10)</f>
        <v>34.999999999999993</v>
      </c>
      <c r="G20" s="327"/>
      <c r="H20" s="447">
        <f>'V.listina dívky'!G15</f>
        <v>660</v>
      </c>
      <c r="I20" s="266">
        <f>IF(H20&lt;4.3,0,(H20-425)*0.2)</f>
        <v>47</v>
      </c>
      <c r="J20" s="348"/>
      <c r="K20" s="525">
        <v>8.1999999999999993</v>
      </c>
      <c r="L20" s="266">
        <f>IF(K20&lt;3.1,0,(K20-3)*10)</f>
        <v>51.999999999999993</v>
      </c>
      <c r="M20" s="330"/>
      <c r="N20" s="440">
        <f>'V.listina dívky'!K15</f>
        <v>57</v>
      </c>
      <c r="O20" s="314">
        <f>N20</f>
        <v>57</v>
      </c>
      <c r="P20" s="882">
        <v>2</v>
      </c>
      <c r="Q20" s="216">
        <f>(F20+I20+L20+O20)</f>
        <v>191</v>
      </c>
      <c r="R20" s="211">
        <f>RANK(Q20,$Q$9:$Q$60)</f>
        <v>12</v>
      </c>
      <c r="T20" s="675">
        <f>R20</f>
        <v>12</v>
      </c>
    </row>
    <row r="21" spans="1:20" ht="15.75" thickBot="1" x14ac:dyDescent="0.3">
      <c r="A21" s="131" t="s">
        <v>95</v>
      </c>
      <c r="B21" s="114" t="s">
        <v>207</v>
      </c>
      <c r="C21" s="129">
        <v>1997</v>
      </c>
      <c r="D21" s="639" t="s">
        <v>206</v>
      </c>
      <c r="E21" s="408">
        <f>'V.listina dívky'!E31</f>
        <v>4.9000000000000004</v>
      </c>
      <c r="F21" s="321">
        <f>IF(E21&gt;10,0,(10.1-CEILING(E21,0.1))*10)</f>
        <v>51.999999999999993</v>
      </c>
      <c r="G21" s="345"/>
      <c r="H21" s="447">
        <f>'V.listina dívky'!G31</f>
        <v>660</v>
      </c>
      <c r="I21" s="266">
        <f>IF(H21&lt;4.3,0,(H21-425)*0.2)</f>
        <v>47</v>
      </c>
      <c r="J21" s="349"/>
      <c r="K21" s="523">
        <v>7.4</v>
      </c>
      <c r="L21" s="266">
        <f>IF(K21&lt;3.1,0,(K21-3)*10)</f>
        <v>44</v>
      </c>
      <c r="M21" s="338"/>
      <c r="N21" s="440">
        <f>'V.listina dívky'!K31</f>
        <v>48</v>
      </c>
      <c r="O21" s="314">
        <f>N21</f>
        <v>48</v>
      </c>
      <c r="P21" s="332"/>
      <c r="Q21" s="212">
        <f>(F21+I21+L21+O21)</f>
        <v>191</v>
      </c>
      <c r="R21" s="211">
        <f>RANK(Q21,$Q$9:$Q$60)</f>
        <v>12</v>
      </c>
      <c r="T21" s="675">
        <f>R21</f>
        <v>12</v>
      </c>
    </row>
    <row r="22" spans="1:20" ht="15.75" thickBot="1" x14ac:dyDescent="0.3">
      <c r="A22" s="128" t="s">
        <v>96</v>
      </c>
      <c r="B22" s="127" t="s">
        <v>76</v>
      </c>
      <c r="C22" s="126">
        <v>1998</v>
      </c>
      <c r="D22" s="639" t="s">
        <v>206</v>
      </c>
      <c r="E22" s="408">
        <f>'V.listina dívky'!E32</f>
        <v>5</v>
      </c>
      <c r="F22" s="321">
        <f>IF(E22&gt;10,0,(10.1-CEILING(E22,0.1))*10)</f>
        <v>51</v>
      </c>
      <c r="G22" s="340"/>
      <c r="H22" s="447">
        <f>'V.listina dívky'!G32</f>
        <v>680</v>
      </c>
      <c r="I22" s="266">
        <f>IF(H22&lt;4.3,0,(H22-425)*0.2)</f>
        <v>51</v>
      </c>
      <c r="J22" s="348"/>
      <c r="K22" s="524">
        <v>7.1</v>
      </c>
      <c r="L22" s="266">
        <f>IF(K22&lt;3.1,0,(K22-3)*10)</f>
        <v>41</v>
      </c>
      <c r="M22" s="329"/>
      <c r="N22" s="440">
        <f>'V.listina dívky'!K32</f>
        <v>46</v>
      </c>
      <c r="O22" s="314">
        <f>N22</f>
        <v>46</v>
      </c>
      <c r="P22" s="333"/>
      <c r="Q22" s="212">
        <f>(F22+I22+L22+O22)</f>
        <v>189</v>
      </c>
      <c r="R22" s="211">
        <f>RANK(Q22,$Q$9:$Q$60)</f>
        <v>14</v>
      </c>
      <c r="T22" s="675">
        <f>R22</f>
        <v>14</v>
      </c>
    </row>
    <row r="23" spans="1:20" ht="15.75" thickBot="1" x14ac:dyDescent="0.3">
      <c r="A23" s="43" t="s">
        <v>74</v>
      </c>
      <c r="B23" s="45" t="s">
        <v>101</v>
      </c>
      <c r="C23" s="41">
        <v>1996</v>
      </c>
      <c r="D23" s="637" t="s">
        <v>106</v>
      </c>
      <c r="E23" s="408">
        <f>'V.listina dívky'!E9</f>
        <v>5</v>
      </c>
      <c r="F23" s="321">
        <f>IF(E23&gt;10,0,(10.1-CEILING(E23,0.1))*10)</f>
        <v>51</v>
      </c>
      <c r="G23" s="874"/>
      <c r="H23" s="447">
        <f>'V.listina dívky'!G9</f>
        <v>660</v>
      </c>
      <c r="I23" s="266">
        <f>IF(H23&lt;4.3,0,(H23-425)*0.2)</f>
        <v>47</v>
      </c>
      <c r="J23" s="351"/>
      <c r="K23" s="524">
        <v>6.9</v>
      </c>
      <c r="L23" s="266">
        <f>IF(K23&lt;3.1,0,(K23-3)*10)</f>
        <v>39</v>
      </c>
      <c r="M23" s="331"/>
      <c r="N23" s="440">
        <f>'V.listina dívky'!K9</f>
        <v>51</v>
      </c>
      <c r="O23" s="314">
        <f>N23</f>
        <v>51</v>
      </c>
      <c r="P23" s="335"/>
      <c r="Q23" s="212">
        <f>(F23+I23+L23+O23)</f>
        <v>188</v>
      </c>
      <c r="R23" s="211">
        <f>RANK(Q23,$Q$9:$Q$60)</f>
        <v>15</v>
      </c>
      <c r="T23" s="675">
        <f>R23</f>
        <v>15</v>
      </c>
    </row>
    <row r="24" spans="1:20" ht="15.75" thickBot="1" x14ac:dyDescent="0.3">
      <c r="A24" s="148" t="s">
        <v>34</v>
      </c>
      <c r="B24" s="147" t="s">
        <v>33</v>
      </c>
      <c r="C24" s="146">
        <v>1995</v>
      </c>
      <c r="D24" s="695" t="s">
        <v>31</v>
      </c>
      <c r="E24" s="408">
        <f>'V.listina dívky'!E14</f>
        <v>4.0999999999999996</v>
      </c>
      <c r="F24" s="321">
        <f>IF(E24&gt;10,0,(10.1-CEILING(E24,0.1))*10)</f>
        <v>59.999999999999993</v>
      </c>
      <c r="G24" s="345"/>
      <c r="H24" s="447">
        <f>'V.listina dívky'!G14</f>
        <v>620</v>
      </c>
      <c r="I24" s="266">
        <f>IF(H24&lt;4.3,0,(H24-425)*0.2)</f>
        <v>39</v>
      </c>
      <c r="J24" s="350"/>
      <c r="K24" s="525">
        <v>6.9</v>
      </c>
      <c r="L24" s="266">
        <f>IF(K24&lt;3.1,0,(K24-3)*10)</f>
        <v>39</v>
      </c>
      <c r="M24" s="329"/>
      <c r="N24" s="440">
        <f>'V.listina dívky'!K14</f>
        <v>50</v>
      </c>
      <c r="O24" s="314">
        <f>N24</f>
        <v>50</v>
      </c>
      <c r="P24" s="337"/>
      <c r="Q24" s="216">
        <f>(F24+I24+L24+O24)</f>
        <v>188</v>
      </c>
      <c r="R24" s="211">
        <f>RANK(Q24,$Q$9:$Q$60)</f>
        <v>15</v>
      </c>
      <c r="T24" s="675">
        <f>R24</f>
        <v>15</v>
      </c>
    </row>
    <row r="25" spans="1:20" ht="15.75" thickBot="1" x14ac:dyDescent="0.3">
      <c r="A25" s="144" t="s">
        <v>97</v>
      </c>
      <c r="B25" s="130" t="s">
        <v>98</v>
      </c>
      <c r="C25" s="129">
        <v>1997</v>
      </c>
      <c r="D25" s="390" t="s">
        <v>206</v>
      </c>
      <c r="E25" s="408">
        <f>'V.listina dívky'!E30</f>
        <v>5.3</v>
      </c>
      <c r="F25" s="321">
        <f>IF(E25&gt;10,0,(10.1-CEILING(E25,0.1))*10)</f>
        <v>47.999999999999986</v>
      </c>
      <c r="G25" s="340"/>
      <c r="H25" s="447">
        <f>'V.listina dívky'!G30</f>
        <v>710</v>
      </c>
      <c r="I25" s="266">
        <f>IF(H25&lt;4.3,0,(H25-425)*0.2)</f>
        <v>57</v>
      </c>
      <c r="J25" s="349"/>
      <c r="K25" s="523">
        <v>7.6</v>
      </c>
      <c r="L25" s="266">
        <f>IF(K25&lt;3.1,0,(K25-3)*10)</f>
        <v>46</v>
      </c>
      <c r="M25" s="329"/>
      <c r="N25" s="440">
        <f>'V.listina dívky'!K30</f>
        <v>36</v>
      </c>
      <c r="O25" s="314">
        <f>N25</f>
        <v>36</v>
      </c>
      <c r="P25" s="332"/>
      <c r="Q25" s="212">
        <f>(F25+I25+L25+O25)</f>
        <v>187</v>
      </c>
      <c r="R25" s="211">
        <f>RANK(Q25,$Q$9:$Q$60)</f>
        <v>17</v>
      </c>
      <c r="T25" s="675">
        <f>R25</f>
        <v>17</v>
      </c>
    </row>
    <row r="26" spans="1:20" ht="15.75" thickBot="1" x14ac:dyDescent="0.3">
      <c r="A26" s="598" t="s">
        <v>198</v>
      </c>
      <c r="B26" s="66" t="s">
        <v>90</v>
      </c>
      <c r="C26" s="36">
        <v>1999</v>
      </c>
      <c r="D26" s="694" t="s">
        <v>195</v>
      </c>
      <c r="E26" s="408">
        <f>'V.listina dívky'!E23</f>
        <v>3.7</v>
      </c>
      <c r="F26" s="321">
        <f>IF(E26&gt;10,0,(10.1-CEILING(E26,0.1))*10)</f>
        <v>63.999999999999993</v>
      </c>
      <c r="G26" s="874">
        <v>2</v>
      </c>
      <c r="H26" s="447">
        <f>'V.listina dívky'!G23</f>
        <v>600</v>
      </c>
      <c r="I26" s="266">
        <f>IF(H26&lt;4.3,0,(H26-425)*0.2)</f>
        <v>35</v>
      </c>
      <c r="J26" s="348"/>
      <c r="K26" s="530">
        <v>6.9</v>
      </c>
      <c r="L26" s="266">
        <f>IF(K26&lt;3.1,0,(K26-3)*10)</f>
        <v>39</v>
      </c>
      <c r="M26" s="329"/>
      <c r="N26" s="440">
        <f>'V.listina dívky'!K23</f>
        <v>48</v>
      </c>
      <c r="O26" s="314">
        <f>N26</f>
        <v>48</v>
      </c>
      <c r="P26" s="333"/>
      <c r="Q26" s="216">
        <f>(F26+I26+L26+O26)</f>
        <v>186</v>
      </c>
      <c r="R26" s="211">
        <f>RANK(Q26,$Q$9:$Q$60)</f>
        <v>18</v>
      </c>
      <c r="T26" s="675">
        <f>R26</f>
        <v>18</v>
      </c>
    </row>
    <row r="27" spans="1:20" ht="15.75" thickBot="1" x14ac:dyDescent="0.3">
      <c r="A27" s="128" t="s">
        <v>225</v>
      </c>
      <c r="B27" s="127" t="s">
        <v>226</v>
      </c>
      <c r="C27" s="126">
        <v>1999</v>
      </c>
      <c r="D27" s="577" t="s">
        <v>227</v>
      </c>
      <c r="E27" s="408">
        <f>'V.listina dívky'!E45</f>
        <v>6</v>
      </c>
      <c r="F27" s="321">
        <f>IF(E27&gt;10,0,(10.1-CEILING(E27,0.1))*10)</f>
        <v>41</v>
      </c>
      <c r="G27" s="347"/>
      <c r="H27" s="447">
        <f>'V.listina dívky'!G45</f>
        <v>650</v>
      </c>
      <c r="I27" s="266">
        <f>IF(H27&lt;4.3,0,(H27-425)*0.2)</f>
        <v>45</v>
      </c>
      <c r="J27" s="348"/>
      <c r="K27" s="524">
        <v>8.5</v>
      </c>
      <c r="L27" s="266">
        <f>IF(K27&lt;3.1,0,(K27-3)*10)</f>
        <v>55</v>
      </c>
      <c r="M27" s="329"/>
      <c r="N27" s="440">
        <f>'V.listina dívky'!K45</f>
        <v>45</v>
      </c>
      <c r="O27" s="314">
        <f>N27</f>
        <v>45</v>
      </c>
      <c r="P27" s="335"/>
      <c r="Q27" s="212">
        <f>(F27+I27+L27+O27)</f>
        <v>186</v>
      </c>
      <c r="R27" s="211">
        <f>RANK(Q27,$Q$9:$Q$60)</f>
        <v>18</v>
      </c>
      <c r="T27" s="675">
        <f>R27</f>
        <v>18</v>
      </c>
    </row>
    <row r="28" spans="1:20" ht="15.75" thickBot="1" x14ac:dyDescent="0.3">
      <c r="A28" s="857" t="s">
        <v>194</v>
      </c>
      <c r="B28" s="859" t="s">
        <v>193</v>
      </c>
      <c r="C28" s="864">
        <v>1995</v>
      </c>
      <c r="D28" s="868" t="s">
        <v>195</v>
      </c>
      <c r="E28" s="408">
        <f>'V.listina dívky'!E21</f>
        <v>6.2</v>
      </c>
      <c r="F28" s="321">
        <f>IF(E28&gt;10,0,(10.1-CEILING(E28,0.1))*10)</f>
        <v>38.999999999999993</v>
      </c>
      <c r="G28" s="345"/>
      <c r="H28" s="447">
        <f>'V.listina dívky'!G21</f>
        <v>690</v>
      </c>
      <c r="I28" s="266">
        <f>IF(H28&lt;4.3,0,(H28-425)*0.2)</f>
        <v>53</v>
      </c>
      <c r="J28" s="353"/>
      <c r="K28" s="628">
        <v>7.4</v>
      </c>
      <c r="L28" s="266">
        <f>IF(K28&lt;3.1,0,(K28-3)*10)</f>
        <v>44</v>
      </c>
      <c r="M28" s="339"/>
      <c r="N28" s="440">
        <f>'V.listina dívky'!K21</f>
        <v>48</v>
      </c>
      <c r="O28" s="314">
        <f>N28</f>
        <v>48</v>
      </c>
      <c r="P28" s="337"/>
      <c r="Q28" s="216">
        <f>(F28+I28+L28+O28)</f>
        <v>184</v>
      </c>
      <c r="R28" s="211">
        <f>RANK(Q28,$Q$9:$Q$60)</f>
        <v>20</v>
      </c>
      <c r="T28" s="675">
        <f>R28</f>
        <v>20</v>
      </c>
    </row>
    <row r="29" spans="1:20" ht="15.75" thickBot="1" x14ac:dyDescent="0.3">
      <c r="A29" s="125" t="s">
        <v>215</v>
      </c>
      <c r="B29" s="124" t="s">
        <v>216</v>
      </c>
      <c r="C29" s="123">
        <v>1995</v>
      </c>
      <c r="D29" s="392" t="s">
        <v>213</v>
      </c>
      <c r="E29" s="408">
        <f>'V.listina dívky'!E39</f>
        <v>4.7</v>
      </c>
      <c r="F29" s="321">
        <f>IF(E29&gt;10,0,(10.1-CEILING(E29,0.1))*10)</f>
        <v>53.999999999999993</v>
      </c>
      <c r="G29" s="322"/>
      <c r="H29" s="447">
        <f>'V.listina dívky'!G39</f>
        <v>640</v>
      </c>
      <c r="I29" s="266">
        <f>IF(H29&lt;4.3,0,(H29-425)*0.2)</f>
        <v>43</v>
      </c>
      <c r="J29" s="346"/>
      <c r="K29" s="629">
        <v>6.6</v>
      </c>
      <c r="L29" s="266">
        <f>IF(K29&lt;3.1,0,(K29-3)*10)</f>
        <v>36</v>
      </c>
      <c r="M29" s="877"/>
      <c r="N29" s="440">
        <f>'V.listina dívky'!K39</f>
        <v>50</v>
      </c>
      <c r="O29" s="314">
        <f>N29</f>
        <v>50</v>
      </c>
      <c r="P29" s="323"/>
      <c r="Q29" s="212">
        <f>(F29+I29+L29+O29)</f>
        <v>183</v>
      </c>
      <c r="R29" s="211">
        <f>RANK(Q29,$Q$9:$Q$60)</f>
        <v>21</v>
      </c>
      <c r="T29" s="675">
        <f>R29</f>
        <v>21</v>
      </c>
    </row>
    <row r="30" spans="1:20" ht="15.75" thickBot="1" x14ac:dyDescent="0.3">
      <c r="A30" s="128" t="s">
        <v>219</v>
      </c>
      <c r="B30" s="139" t="s">
        <v>35</v>
      </c>
      <c r="C30" s="138">
        <v>1997</v>
      </c>
      <c r="D30" s="389" t="s">
        <v>220</v>
      </c>
      <c r="E30" s="408">
        <f>'V.listina dívky'!E41</f>
        <v>4.2</v>
      </c>
      <c r="F30" s="321">
        <f>IF(E30&gt;10,0,(10.1-CEILING(E30,0.1))*10)</f>
        <v>58.999999999999993</v>
      </c>
      <c r="G30" s="215"/>
      <c r="H30" s="447">
        <f>'V.listina dívky'!G41</f>
        <v>670</v>
      </c>
      <c r="I30" s="266">
        <f>IF(H30&lt;4.3,0,(H30-425)*0.2)</f>
        <v>49</v>
      </c>
      <c r="J30" s="209"/>
      <c r="K30" s="524">
        <v>6.9</v>
      </c>
      <c r="L30" s="266">
        <f>IF(K30&lt;3.1,0,(K30-3)*10)</f>
        <v>39</v>
      </c>
      <c r="M30" s="214"/>
      <c r="N30" s="440">
        <f>'V.listina dívky'!K41</f>
        <v>36</v>
      </c>
      <c r="O30" s="314">
        <f>N30</f>
        <v>36</v>
      </c>
      <c r="P30" s="213"/>
      <c r="Q30" s="212">
        <f>(F30+I30+L30+O30)</f>
        <v>183</v>
      </c>
      <c r="R30" s="211">
        <f>RANK(Q30,$Q$9:$Q$60)</f>
        <v>21</v>
      </c>
      <c r="T30" s="675">
        <f>R30</f>
        <v>21</v>
      </c>
    </row>
    <row r="31" spans="1:20" ht="15.75" thickBot="1" x14ac:dyDescent="0.3">
      <c r="A31" s="128" t="s">
        <v>228</v>
      </c>
      <c r="B31" s="127" t="s">
        <v>229</v>
      </c>
      <c r="C31" s="138">
        <v>1996</v>
      </c>
      <c r="D31" s="389" t="s">
        <v>227</v>
      </c>
      <c r="E31" s="408">
        <f>'V.listina dívky'!E47</f>
        <v>4</v>
      </c>
      <c r="F31" s="321">
        <f>IF(E31&gt;10,0,(10.1-CEILING(E31,0.1))*10)</f>
        <v>61</v>
      </c>
      <c r="G31" s="215"/>
      <c r="H31" s="447">
        <f>'V.listina dívky'!G47</f>
        <v>640</v>
      </c>
      <c r="I31" s="266">
        <f>IF(H31&lt;4.3,0,(H31-425)*0.2)</f>
        <v>43</v>
      </c>
      <c r="J31" s="209"/>
      <c r="K31" s="524">
        <v>6</v>
      </c>
      <c r="L31" s="266">
        <f>IF(K31&lt;3.1,0,(K31-3)*10)</f>
        <v>30</v>
      </c>
      <c r="M31" s="214"/>
      <c r="N31" s="440">
        <f>'V.listina dívky'!K47</f>
        <v>49</v>
      </c>
      <c r="O31" s="314">
        <f>N31</f>
        <v>49</v>
      </c>
      <c r="P31" s="213"/>
      <c r="Q31" s="212">
        <f>(F31+I31+L31+O31)</f>
        <v>183</v>
      </c>
      <c r="R31" s="211">
        <f>RANK(Q31,$Q$9:$Q$60)</f>
        <v>21</v>
      </c>
      <c r="T31" s="675">
        <f>R31</f>
        <v>21</v>
      </c>
    </row>
    <row r="32" spans="1:20" ht="15.75" thickBot="1" x14ac:dyDescent="0.3">
      <c r="A32" s="32" t="s">
        <v>189</v>
      </c>
      <c r="B32" s="46" t="s">
        <v>35</v>
      </c>
      <c r="C32" s="111">
        <v>1998</v>
      </c>
      <c r="D32" s="593" t="s">
        <v>188</v>
      </c>
      <c r="E32" s="408">
        <f>'V.listina dívky'!E18</f>
        <v>4.5</v>
      </c>
      <c r="F32" s="321">
        <f>IF(E32&gt;10,0,(10.1-CEILING(E32,0.1))*10)</f>
        <v>56</v>
      </c>
      <c r="G32" s="215"/>
      <c r="H32" s="447">
        <f>'V.listina dívky'!G18</f>
        <v>640</v>
      </c>
      <c r="I32" s="266">
        <f>IF(H32&lt;4.3,0,(H32-425)*0.2)</f>
        <v>43</v>
      </c>
      <c r="J32" s="209"/>
      <c r="K32" s="538">
        <v>6</v>
      </c>
      <c r="L32" s="266">
        <f>IF(K32&lt;3.1,0,(K32-3)*10)</f>
        <v>30</v>
      </c>
      <c r="M32" s="214"/>
      <c r="N32" s="440">
        <f>'V.listina dívky'!K18</f>
        <v>52</v>
      </c>
      <c r="O32" s="314">
        <f>N32</f>
        <v>52</v>
      </c>
      <c r="P32" s="213"/>
      <c r="Q32" s="216">
        <f>(F32+I32+L32+O32)</f>
        <v>181</v>
      </c>
      <c r="R32" s="211">
        <f>RANK(Q32,$Q$9:$Q$60)</f>
        <v>24</v>
      </c>
      <c r="T32" s="675">
        <f>R32</f>
        <v>24</v>
      </c>
    </row>
    <row r="33" spans="1:20" ht="15.75" thickBot="1" x14ac:dyDescent="0.3">
      <c r="A33" s="122" t="s">
        <v>230</v>
      </c>
      <c r="B33" s="821" t="s">
        <v>231</v>
      </c>
      <c r="C33" s="867">
        <v>1997</v>
      </c>
      <c r="D33" s="251" t="s">
        <v>160</v>
      </c>
      <c r="E33" s="408">
        <f>'V.listina dívky'!E50</f>
        <v>6.2</v>
      </c>
      <c r="F33" s="321">
        <f>IF(E33&gt;10,0,(10.1-CEILING(E33,0.1))*10)</f>
        <v>38.999999999999993</v>
      </c>
      <c r="G33" s="215"/>
      <c r="H33" s="447">
        <f>'V.listina dívky'!G50</f>
        <v>660</v>
      </c>
      <c r="I33" s="266">
        <f>IF(H33&lt;4.3,0,(H33-425)*0.2)</f>
        <v>47</v>
      </c>
      <c r="J33" s="209"/>
      <c r="K33" s="523">
        <v>7.9</v>
      </c>
      <c r="L33" s="266">
        <f>IF(K33&lt;3.1,0,(K33-3)*10)</f>
        <v>49</v>
      </c>
      <c r="M33" s="214"/>
      <c r="N33" s="440">
        <f>'V.listina dívky'!K50</f>
        <v>45</v>
      </c>
      <c r="O33" s="314">
        <f>N33</f>
        <v>45</v>
      </c>
      <c r="P33" s="213"/>
      <c r="Q33" s="212">
        <f>(F33+I33+L33+O33)</f>
        <v>180</v>
      </c>
      <c r="R33" s="211">
        <f>RANK(Q33,$Q$9:$Q$60)</f>
        <v>25</v>
      </c>
      <c r="T33" s="675">
        <f>R33</f>
        <v>25</v>
      </c>
    </row>
    <row r="34" spans="1:20" ht="15.75" thickBot="1" x14ac:dyDescent="0.3">
      <c r="A34" s="115" t="s">
        <v>208</v>
      </c>
      <c r="B34" s="127" t="s">
        <v>89</v>
      </c>
      <c r="C34" s="126">
        <v>1996</v>
      </c>
      <c r="D34" s="577" t="s">
        <v>209</v>
      </c>
      <c r="E34" s="408">
        <f>'V.listina dívky'!E33</f>
        <v>3.8</v>
      </c>
      <c r="F34" s="321">
        <f>IF(E34&gt;10,0,(10.1-CEILING(E34,0.1))*10)</f>
        <v>62.999999999999986</v>
      </c>
      <c r="G34" s="873">
        <v>3</v>
      </c>
      <c r="H34" s="447">
        <f>'V.listina dívky'!G33</f>
        <v>660</v>
      </c>
      <c r="I34" s="266">
        <f>IF(H34&lt;4.3,0,(H34-425)*0.2)</f>
        <v>47</v>
      </c>
      <c r="J34" s="209"/>
      <c r="K34" s="524">
        <v>5.9</v>
      </c>
      <c r="L34" s="266">
        <f>IF(K34&lt;3.1,0,(K34-3)*10)</f>
        <v>29.000000000000004</v>
      </c>
      <c r="M34" s="214"/>
      <c r="N34" s="440">
        <f>'V.listina dívky'!K33</f>
        <v>39</v>
      </c>
      <c r="O34" s="314">
        <f>N34</f>
        <v>39</v>
      </c>
      <c r="P34" s="213"/>
      <c r="Q34" s="212">
        <f>(F34+I34+L34+O34)</f>
        <v>178</v>
      </c>
      <c r="R34" s="211">
        <f>RANK(Q34,$Q$9:$Q$60)</f>
        <v>26</v>
      </c>
      <c r="T34" s="675">
        <f>R34</f>
        <v>26</v>
      </c>
    </row>
    <row r="35" spans="1:20" ht="15.75" thickBot="1" x14ac:dyDescent="0.3">
      <c r="A35" s="128" t="s">
        <v>217</v>
      </c>
      <c r="B35" s="127" t="s">
        <v>218</v>
      </c>
      <c r="C35" s="126">
        <v>1998</v>
      </c>
      <c r="D35" s="579" t="s">
        <v>213</v>
      </c>
      <c r="E35" s="408">
        <f>'V.listina dívky'!E40</f>
        <v>5</v>
      </c>
      <c r="F35" s="321">
        <f>IF(E35&gt;10,0,(10.1-CEILING(E35,0.1))*10)</f>
        <v>51</v>
      </c>
      <c r="G35" s="215"/>
      <c r="H35" s="447">
        <f>'V.listina dívky'!G40</f>
        <v>650</v>
      </c>
      <c r="I35" s="266">
        <f>IF(H35&lt;4.3,0,(H35-425)*0.2)</f>
        <v>45</v>
      </c>
      <c r="J35" s="209"/>
      <c r="K35" s="524">
        <v>7.1</v>
      </c>
      <c r="L35" s="266">
        <f>IF(K35&lt;3.1,0,(K35-3)*10)</f>
        <v>41</v>
      </c>
      <c r="M35" s="214"/>
      <c r="N35" s="440">
        <f>'V.listina dívky'!K40</f>
        <v>40</v>
      </c>
      <c r="O35" s="314">
        <f>N35</f>
        <v>40</v>
      </c>
      <c r="P35" s="213"/>
      <c r="Q35" s="212">
        <f>(F35+I35+L35+O35)</f>
        <v>177</v>
      </c>
      <c r="R35" s="211">
        <f>RANK(Q35,$Q$9:$Q$60)</f>
        <v>27</v>
      </c>
      <c r="T35" s="675">
        <f>R35</f>
        <v>27</v>
      </c>
    </row>
    <row r="36" spans="1:20" ht="15.75" thickBot="1" x14ac:dyDescent="0.3">
      <c r="A36" s="137" t="s">
        <v>212</v>
      </c>
      <c r="B36" s="136" t="s">
        <v>197</v>
      </c>
      <c r="C36" s="135">
        <v>1997</v>
      </c>
      <c r="D36" s="587" t="s">
        <v>213</v>
      </c>
      <c r="E36" s="408">
        <f>'V.listina dívky'!E37</f>
        <v>5.0999999999999996</v>
      </c>
      <c r="F36" s="321">
        <f>IF(E36&gt;10,0,(10.1-CEILING(E36,0.1))*10)</f>
        <v>49.999999999999993</v>
      </c>
      <c r="G36" s="215"/>
      <c r="H36" s="447">
        <f>'V.listina dívky'!G37</f>
        <v>640</v>
      </c>
      <c r="I36" s="266">
        <f>IF(H36&lt;4.3,0,(H36-425)*0.2)</f>
        <v>43</v>
      </c>
      <c r="J36" s="209"/>
      <c r="K36" s="525">
        <v>6.2</v>
      </c>
      <c r="L36" s="266">
        <f>IF(K36&lt;3.1,0,(K36-3)*10)</f>
        <v>32</v>
      </c>
      <c r="M36" s="214"/>
      <c r="N36" s="440">
        <f>'V.listina dívky'!K37</f>
        <v>50</v>
      </c>
      <c r="O36" s="314">
        <f>N36</f>
        <v>50</v>
      </c>
      <c r="P36" s="213"/>
      <c r="Q36" s="212">
        <f>(F36+I36+L36+O36)</f>
        <v>175</v>
      </c>
      <c r="R36" s="211">
        <f>RANK(Q36,$Q$9:$Q$60)</f>
        <v>28</v>
      </c>
      <c r="T36" s="675">
        <f>R36</f>
        <v>28</v>
      </c>
    </row>
    <row r="37" spans="1:20" ht="15.75" thickBot="1" x14ac:dyDescent="0.3">
      <c r="A37" s="32" t="s">
        <v>273</v>
      </c>
      <c r="B37" s="46" t="s">
        <v>238</v>
      </c>
      <c r="C37" s="42">
        <v>1997</v>
      </c>
      <c r="D37" s="393" t="s">
        <v>160</v>
      </c>
      <c r="E37" s="408">
        <f>'V.listina dívky'!E49</f>
        <v>4.3</v>
      </c>
      <c r="F37" s="321">
        <f>IF(E37&gt;10,0,(10.1-CEILING(E37,0.1))*10)</f>
        <v>58</v>
      </c>
      <c r="G37" s="215"/>
      <c r="H37" s="447">
        <f>'V.listina dívky'!G49</f>
        <v>570</v>
      </c>
      <c r="I37" s="266">
        <f>IF(H37&lt;4.3,0,(H37-425)*0.2)</f>
        <v>29</v>
      </c>
      <c r="J37" s="209"/>
      <c r="K37" s="523">
        <v>5.9</v>
      </c>
      <c r="L37" s="266">
        <f>IF(K37&lt;3.1,0,(K37-3)*10)</f>
        <v>29.000000000000004</v>
      </c>
      <c r="M37" s="214"/>
      <c r="N37" s="440">
        <f>'V.listina dívky'!K49</f>
        <v>55</v>
      </c>
      <c r="O37" s="314">
        <f>N37</f>
        <v>55</v>
      </c>
      <c r="P37" s="879">
        <v>3</v>
      </c>
      <c r="Q37" s="212">
        <f>(F37+I37+L37+O37)</f>
        <v>171</v>
      </c>
      <c r="R37" s="211">
        <f>RANK(Q37,$Q$9:$Q$60)</f>
        <v>29</v>
      </c>
      <c r="T37" s="675">
        <f>R37</f>
        <v>29</v>
      </c>
    </row>
    <row r="38" spans="1:20" ht="15.75" thickBot="1" x14ac:dyDescent="0.3">
      <c r="A38" s="143" t="s">
        <v>232</v>
      </c>
      <c r="B38" s="862" t="s">
        <v>233</v>
      </c>
      <c r="C38" s="866">
        <v>1998</v>
      </c>
      <c r="D38" s="237" t="s">
        <v>160</v>
      </c>
      <c r="E38" s="408">
        <f>'V.listina dívky'!E51</f>
        <v>4.5999999999999996</v>
      </c>
      <c r="F38" s="321">
        <f>IF(E38&gt;10,0,(10.1-CEILING(E38,0.1))*10)</f>
        <v>54.999999999999993</v>
      </c>
      <c r="G38" s="215"/>
      <c r="H38" s="447">
        <f>'V.listina dívky'!G51</f>
        <v>630</v>
      </c>
      <c r="I38" s="266">
        <f>IF(H38&lt;4.3,0,(H38-425)*0.2)</f>
        <v>41</v>
      </c>
      <c r="J38" s="209"/>
      <c r="K38" s="524">
        <v>5.9</v>
      </c>
      <c r="L38" s="266">
        <f>IF(K38&lt;3.1,0,(K38-3)*10)</f>
        <v>29.000000000000004</v>
      </c>
      <c r="M38" s="214"/>
      <c r="N38" s="440">
        <f>'V.listina dívky'!K51</f>
        <v>46</v>
      </c>
      <c r="O38" s="314">
        <f>N38</f>
        <v>46</v>
      </c>
      <c r="P38" s="213"/>
      <c r="Q38" s="212">
        <f>(F38+I38+L38+O38)</f>
        <v>171</v>
      </c>
      <c r="R38" s="211">
        <f>RANK(Q38,$Q$9:$Q$60)</f>
        <v>29</v>
      </c>
      <c r="T38" s="675">
        <f>R38</f>
        <v>29</v>
      </c>
    </row>
    <row r="39" spans="1:20" ht="15.75" thickBot="1" x14ac:dyDescent="0.3">
      <c r="A39" s="140" t="s">
        <v>259</v>
      </c>
      <c r="B39" s="139" t="s">
        <v>260</v>
      </c>
      <c r="C39" s="138">
        <v>1997</v>
      </c>
      <c r="D39" s="693" t="s">
        <v>141</v>
      </c>
      <c r="E39" s="408">
        <f>'V.listina dívky'!E28</f>
        <v>5.3</v>
      </c>
      <c r="F39" s="321">
        <f>IF(E39&gt;10,0,(10.1-CEILING(E39,0.1))*10)</f>
        <v>47.999999999999986</v>
      </c>
      <c r="G39" s="215"/>
      <c r="H39" s="447">
        <f>'V.listina dívky'!G28</f>
        <v>610</v>
      </c>
      <c r="I39" s="266">
        <f>IF(H39&lt;4.3,0,(H39-425)*0.2)</f>
        <v>37</v>
      </c>
      <c r="J39" s="209"/>
      <c r="K39" s="530">
        <v>7.1</v>
      </c>
      <c r="L39" s="266">
        <f>IF(K39&lt;3.1,0,(K39-3)*10)</f>
        <v>41</v>
      </c>
      <c r="M39" s="214"/>
      <c r="N39" s="440">
        <f>'V.listina dívky'!K28</f>
        <v>44</v>
      </c>
      <c r="O39" s="314">
        <f>N39</f>
        <v>44</v>
      </c>
      <c r="P39" s="213"/>
      <c r="Q39" s="216">
        <f>(F39+I39+L39+O39)</f>
        <v>170</v>
      </c>
      <c r="R39" s="211">
        <f>RANK(Q39,$Q$9:$Q$60)</f>
        <v>31</v>
      </c>
      <c r="T39" s="675">
        <f>R39</f>
        <v>31</v>
      </c>
    </row>
    <row r="40" spans="1:20" ht="15.75" thickBot="1" x14ac:dyDescent="0.3">
      <c r="A40" s="112" t="s">
        <v>77</v>
      </c>
      <c r="B40" s="150" t="s">
        <v>78</v>
      </c>
      <c r="C40" s="111">
        <v>1998</v>
      </c>
      <c r="D40" s="593" t="s">
        <v>106</v>
      </c>
      <c r="E40" s="408">
        <f>'V.listina dívky'!E11</f>
        <v>6</v>
      </c>
      <c r="F40" s="321">
        <f>IF(E40&gt;10,0,(10.1-CEILING(E40,0.1))*10)</f>
        <v>41</v>
      </c>
      <c r="G40" s="873"/>
      <c r="H40" s="447">
        <f>'V.listina dívky'!G11</f>
        <v>680</v>
      </c>
      <c r="I40" s="266">
        <f>IF(H40&lt;4.3,0,(H40-425)*0.2)</f>
        <v>51</v>
      </c>
      <c r="J40" s="209"/>
      <c r="K40" s="525">
        <v>5.7</v>
      </c>
      <c r="L40" s="266">
        <f>IF(K40&lt;3.1,0,(K40-3)*10)</f>
        <v>27</v>
      </c>
      <c r="M40" s="214"/>
      <c r="N40" s="440">
        <f>'V.listina dívky'!K11</f>
        <v>48</v>
      </c>
      <c r="O40" s="314">
        <f>N40</f>
        <v>48</v>
      </c>
      <c r="P40" s="879"/>
      <c r="Q40" s="216">
        <f>(F40+I40+L40+O40)</f>
        <v>167</v>
      </c>
      <c r="R40" s="211">
        <f>RANK(Q40,$Q$9:$Q$60)</f>
        <v>32</v>
      </c>
      <c r="T40" s="675">
        <f>R40</f>
        <v>32</v>
      </c>
    </row>
    <row r="41" spans="1:20" ht="15.75" thickBot="1" x14ac:dyDescent="0.3">
      <c r="A41" s="131" t="s">
        <v>267</v>
      </c>
      <c r="B41" s="130" t="s">
        <v>187</v>
      </c>
      <c r="C41" s="129">
        <v>1997</v>
      </c>
      <c r="D41" s="392" t="s">
        <v>227</v>
      </c>
      <c r="E41" s="408">
        <f>'V.listina dívky'!E46</f>
        <v>6.2</v>
      </c>
      <c r="F41" s="321">
        <f>IF(E41&gt;10,0,(10.1-CEILING(E41,0.1))*10)</f>
        <v>38.999999999999993</v>
      </c>
      <c r="G41" s="215"/>
      <c r="H41" s="447">
        <f>'V.listina dívky'!G46</f>
        <v>650</v>
      </c>
      <c r="I41" s="266">
        <f>IF(H41&lt;4.3,0,(H41-425)*0.2)</f>
        <v>45</v>
      </c>
      <c r="J41" s="209"/>
      <c r="K41" s="523">
        <v>6.3</v>
      </c>
      <c r="L41" s="266">
        <f>IF(K41&lt;3.1,0,(K41-3)*10)</f>
        <v>33</v>
      </c>
      <c r="M41" s="214"/>
      <c r="N41" s="440">
        <f>'V.listina dívky'!K46</f>
        <v>50</v>
      </c>
      <c r="O41" s="314">
        <f>N41</f>
        <v>50</v>
      </c>
      <c r="P41" s="213"/>
      <c r="Q41" s="212">
        <f>(F41+I41+L41+O41)</f>
        <v>167</v>
      </c>
      <c r="R41" s="211">
        <f>RANK(Q41,$Q$9:$Q$60)</f>
        <v>32</v>
      </c>
      <c r="T41" s="675">
        <f>R41</f>
        <v>32</v>
      </c>
    </row>
    <row r="42" spans="1:20" ht="15.75" thickBot="1" x14ac:dyDescent="0.3">
      <c r="A42" s="43" t="s">
        <v>246</v>
      </c>
      <c r="B42" s="45" t="s">
        <v>197</v>
      </c>
      <c r="C42" s="41">
        <v>1998</v>
      </c>
      <c r="D42" s="575" t="s">
        <v>145</v>
      </c>
      <c r="E42" s="408">
        <f>'V.listina dívky'!E60</f>
        <v>5.2</v>
      </c>
      <c r="F42" s="321">
        <f>IF(E42&gt;10,0,(10.1-CEILING(E42,0.1))*10)</f>
        <v>48.999999999999993</v>
      </c>
      <c r="G42" s="215"/>
      <c r="H42" s="447">
        <f>'V.listina dívky'!G60</f>
        <v>610</v>
      </c>
      <c r="I42" s="266">
        <f>IF(H42&lt;4.3,0,(H42-425)*0.2)</f>
        <v>37</v>
      </c>
      <c r="J42" s="209"/>
      <c r="K42" s="524">
        <v>6.4</v>
      </c>
      <c r="L42" s="266">
        <f>IF(K42&lt;3.1,0,(K42-3)*10)</f>
        <v>34</v>
      </c>
      <c r="M42" s="214"/>
      <c r="N42" s="440">
        <f>'V.listina dívky'!K60</f>
        <v>44</v>
      </c>
      <c r="O42" s="314">
        <f>N42</f>
        <v>44</v>
      </c>
      <c r="P42" s="213"/>
      <c r="Q42" s="212">
        <f>(F42+I42+L42+O42)</f>
        <v>164</v>
      </c>
      <c r="R42" s="211">
        <f>RANK(Q42,$Q$9:$Q$60)</f>
        <v>34</v>
      </c>
      <c r="T42" s="675">
        <f>R42</f>
        <v>34</v>
      </c>
    </row>
    <row r="43" spans="1:20" ht="15.75" thickBot="1" x14ac:dyDescent="0.3">
      <c r="A43" s="43" t="s">
        <v>244</v>
      </c>
      <c r="B43" s="45" t="s">
        <v>200</v>
      </c>
      <c r="C43" s="41">
        <v>1997</v>
      </c>
      <c r="D43" s="291" t="s">
        <v>145</v>
      </c>
      <c r="E43" s="408">
        <f>'V.listina dívky'!E58</f>
        <v>7</v>
      </c>
      <c r="F43" s="321">
        <f>IF(E43&gt;10,0,(10.1-CEILING(E43,0.1))*10)</f>
        <v>30.999999999999996</v>
      </c>
      <c r="G43" s="215"/>
      <c r="H43" s="447">
        <f>'V.listina dívky'!G58</f>
        <v>690</v>
      </c>
      <c r="I43" s="266">
        <f>IF(H43&lt;4.3,0,(H43-425)*0.2)</f>
        <v>53</v>
      </c>
      <c r="J43" s="209"/>
      <c r="K43" s="524">
        <v>6.4</v>
      </c>
      <c r="L43" s="266">
        <f>IF(K43&lt;3.1,0,(K43-3)*10)</f>
        <v>34</v>
      </c>
      <c r="M43" s="214"/>
      <c r="N43" s="440">
        <f>'V.listina dívky'!K58</f>
        <v>43</v>
      </c>
      <c r="O43" s="314">
        <f>N43</f>
        <v>43</v>
      </c>
      <c r="P43" s="213"/>
      <c r="Q43" s="212">
        <f>(F43+I43+L43+O43)</f>
        <v>161</v>
      </c>
      <c r="R43" s="211">
        <f>RANK(Q43,$Q$9:$Q$60)</f>
        <v>35</v>
      </c>
      <c r="T43" s="675">
        <f>R43</f>
        <v>35</v>
      </c>
    </row>
    <row r="44" spans="1:20" ht="15.75" thickBot="1" x14ac:dyDescent="0.3">
      <c r="A44" s="108" t="s">
        <v>79</v>
      </c>
      <c r="B44" s="107" t="s">
        <v>80</v>
      </c>
      <c r="C44" s="106">
        <v>1999</v>
      </c>
      <c r="D44" s="585" t="s">
        <v>106</v>
      </c>
      <c r="E44" s="408">
        <f>'V.listina dívky'!E12</f>
        <v>9.5</v>
      </c>
      <c r="F44" s="321">
        <f>IF(E44&gt;10,0,(10.1-CEILING(E44,0.1))*10)</f>
        <v>5.9999999999999964</v>
      </c>
      <c r="G44" s="215"/>
      <c r="H44" s="447">
        <f>'V.listina dívky'!G12</f>
        <v>670</v>
      </c>
      <c r="I44" s="266">
        <f>IF(H44&lt;4.3,0,(H44-425)*0.2)</f>
        <v>49</v>
      </c>
      <c r="J44" s="876"/>
      <c r="K44" s="525">
        <v>8.6999999999999993</v>
      </c>
      <c r="L44" s="266">
        <f>IF(K44&lt;3.1,0,(K44-3)*10)</f>
        <v>56.999999999999993</v>
      </c>
      <c r="M44" s="214"/>
      <c r="N44" s="440">
        <f>'V.listina dívky'!K12</f>
        <v>47</v>
      </c>
      <c r="O44" s="314">
        <f>N44</f>
        <v>47</v>
      </c>
      <c r="P44" s="213"/>
      <c r="Q44" s="216">
        <f>(F44+I44+L44+O44)</f>
        <v>159</v>
      </c>
      <c r="R44" s="211">
        <f>RANK(Q44,$Q$9:$Q$60)</f>
        <v>36</v>
      </c>
      <c r="T44" s="675">
        <f>R44</f>
        <v>36</v>
      </c>
    </row>
    <row r="45" spans="1:20" ht="15.75" thickBot="1" x14ac:dyDescent="0.3">
      <c r="A45" s="52" t="s">
        <v>237</v>
      </c>
      <c r="B45" s="821" t="s">
        <v>238</v>
      </c>
      <c r="C45" s="110">
        <v>1997</v>
      </c>
      <c r="D45" s="590" t="s">
        <v>236</v>
      </c>
      <c r="E45" s="408">
        <f>'V.listina dívky'!E54</f>
        <v>5</v>
      </c>
      <c r="F45" s="321">
        <f>IF(E45&gt;10,0,(10.1-CEILING(E45,0.1))*10)</f>
        <v>51</v>
      </c>
      <c r="G45" s="215"/>
      <c r="H45" s="447">
        <f>'V.listina dívky'!G54</f>
        <v>610</v>
      </c>
      <c r="I45" s="266">
        <f>IF(H45&lt;4.3,0,(H45-425)*0.2)</f>
        <v>37</v>
      </c>
      <c r="J45" s="209"/>
      <c r="K45" s="532">
        <v>5.9</v>
      </c>
      <c r="L45" s="266">
        <f>IF(K45&lt;3.1,0,(K45-3)*10)</f>
        <v>29.000000000000004</v>
      </c>
      <c r="M45" s="214"/>
      <c r="N45" s="440">
        <f>'V.listina dívky'!K54</f>
        <v>42</v>
      </c>
      <c r="O45" s="314">
        <f>N45</f>
        <v>42</v>
      </c>
      <c r="P45" s="213"/>
      <c r="Q45" s="212">
        <f>(F45+I45+L45+O45)</f>
        <v>159</v>
      </c>
      <c r="R45" s="211">
        <f>RANK(Q45,$Q$9:$Q$60)</f>
        <v>36</v>
      </c>
      <c r="T45" s="675">
        <f>R45</f>
        <v>36</v>
      </c>
    </row>
    <row r="46" spans="1:20" ht="15.75" thickBot="1" x14ac:dyDescent="0.3">
      <c r="A46" s="128" t="s">
        <v>222</v>
      </c>
      <c r="B46" s="127" t="s">
        <v>223</v>
      </c>
      <c r="C46" s="126">
        <v>1998</v>
      </c>
      <c r="D46" s="577" t="s">
        <v>220</v>
      </c>
      <c r="E46" s="408">
        <f>'V.listina dívky'!E43</f>
        <v>5.8</v>
      </c>
      <c r="F46" s="321">
        <f>IF(E46&gt;10,0,(10.1-CEILING(E46,0.1))*10)</f>
        <v>42.999999999999986</v>
      </c>
      <c r="G46" s="215"/>
      <c r="H46" s="447">
        <f>'V.listina dívky'!G43</f>
        <v>600</v>
      </c>
      <c r="I46" s="266">
        <f>IF(H46&lt;4.3,0,(H46-425)*0.2)</f>
        <v>35</v>
      </c>
      <c r="J46" s="209"/>
      <c r="K46" s="524">
        <v>6</v>
      </c>
      <c r="L46" s="266">
        <f>IF(K46&lt;3.1,0,(K46-3)*10)</f>
        <v>30</v>
      </c>
      <c r="M46" s="214"/>
      <c r="N46" s="440">
        <f>'V.listina dívky'!K43</f>
        <v>50</v>
      </c>
      <c r="O46" s="314">
        <f>N46</f>
        <v>50</v>
      </c>
      <c r="P46" s="213"/>
      <c r="Q46" s="212">
        <f>(F46+I46+L46+O46)</f>
        <v>158</v>
      </c>
      <c r="R46" s="211">
        <f>RANK(Q46,$Q$9:$Q$60)</f>
        <v>38</v>
      </c>
      <c r="T46" s="675">
        <f>R46</f>
        <v>38</v>
      </c>
    </row>
    <row r="47" spans="1:20" ht="15.75" thickBot="1" x14ac:dyDescent="0.3">
      <c r="A47" s="43" t="s">
        <v>75</v>
      </c>
      <c r="B47" s="45" t="s">
        <v>76</v>
      </c>
      <c r="C47" s="41">
        <v>1998</v>
      </c>
      <c r="D47" s="575" t="s">
        <v>106</v>
      </c>
      <c r="E47" s="408">
        <f>'V.listina dívky'!E10</f>
        <v>5.2</v>
      </c>
      <c r="F47" s="321">
        <f>IF(E47&gt;10,0,(10.1-CEILING(E47,0.1))*10)</f>
        <v>48.999999999999993</v>
      </c>
      <c r="G47" s="215"/>
      <c r="H47" s="447">
        <f>'V.listina dívky'!G10</f>
        <v>580</v>
      </c>
      <c r="I47" s="266">
        <f>IF(H47&lt;4.3,0,(H47-425)*0.2)</f>
        <v>31</v>
      </c>
      <c r="J47" s="209"/>
      <c r="K47" s="524">
        <v>5.6</v>
      </c>
      <c r="L47" s="266">
        <f>IF(K47&lt;3.1,0,(K47-3)*10)</f>
        <v>25.999999999999996</v>
      </c>
      <c r="M47" s="214"/>
      <c r="N47" s="440">
        <f>'V.listina dívky'!K10</f>
        <v>50</v>
      </c>
      <c r="O47" s="314">
        <f>N47</f>
        <v>50</v>
      </c>
      <c r="P47" s="213"/>
      <c r="Q47" s="216">
        <f>(F47+I47+L47+O47)</f>
        <v>156</v>
      </c>
      <c r="R47" s="211">
        <f>RANK(Q47,$Q$9:$Q$60)</f>
        <v>39</v>
      </c>
      <c r="T47" s="675">
        <f>R47</f>
        <v>39</v>
      </c>
    </row>
    <row r="48" spans="1:20" ht="15.75" thickBot="1" x14ac:dyDescent="0.3">
      <c r="A48" s="65" t="s">
        <v>239</v>
      </c>
      <c r="B48" s="64" t="s">
        <v>240</v>
      </c>
      <c r="C48" s="63">
        <v>1998</v>
      </c>
      <c r="D48" s="871" t="s">
        <v>236</v>
      </c>
      <c r="E48" s="408">
        <f>'V.listina dívky'!E55</f>
        <v>6</v>
      </c>
      <c r="F48" s="321">
        <f>IF(E48&gt;10,0,(10.1-CEILING(E48,0.1))*10)</f>
        <v>41</v>
      </c>
      <c r="G48" s="215"/>
      <c r="H48" s="447">
        <f>'V.listina dívky'!G55</f>
        <v>610</v>
      </c>
      <c r="I48" s="266">
        <f>IF(H48&lt;4.3,0,(H48-425)*0.2)</f>
        <v>37</v>
      </c>
      <c r="J48" s="209"/>
      <c r="K48" s="525">
        <v>6.4</v>
      </c>
      <c r="L48" s="266">
        <f>IF(K48&lt;3.1,0,(K48-3)*10)</f>
        <v>34</v>
      </c>
      <c r="M48" s="214"/>
      <c r="N48" s="440">
        <f>'V.listina dívky'!K55</f>
        <v>40</v>
      </c>
      <c r="O48" s="314">
        <f>N48</f>
        <v>40</v>
      </c>
      <c r="P48" s="213"/>
      <c r="Q48" s="212">
        <f>(F48+I48+L48+O48)</f>
        <v>152</v>
      </c>
      <c r="R48" s="211">
        <f>RANK(Q48,$Q$9:$Q$60)</f>
        <v>40</v>
      </c>
      <c r="T48" s="675">
        <f>R48</f>
        <v>40</v>
      </c>
    </row>
    <row r="49" spans="1:20" ht="15.75" thickBot="1" x14ac:dyDescent="0.3">
      <c r="A49" s="858" t="s">
        <v>196</v>
      </c>
      <c r="B49" s="863" t="s">
        <v>197</v>
      </c>
      <c r="C49" s="273">
        <v>1995</v>
      </c>
      <c r="D49" s="872" t="s">
        <v>195</v>
      </c>
      <c r="E49" s="408">
        <f>'V.listina dívky'!E22</f>
        <v>7.2</v>
      </c>
      <c r="F49" s="321">
        <f>IF(E49&gt;10,0,(10.1-CEILING(E49,0.1))*10)</f>
        <v>28.999999999999993</v>
      </c>
      <c r="G49" s="215"/>
      <c r="H49" s="447">
        <f>'V.listina dívky'!G22</f>
        <v>600</v>
      </c>
      <c r="I49" s="266">
        <f>IF(H49&lt;4.3,0,(H49-425)*0.2)</f>
        <v>35</v>
      </c>
      <c r="J49" s="209"/>
      <c r="K49" s="528">
        <v>6.7</v>
      </c>
      <c r="L49" s="266">
        <f>IF(K49&lt;3.1,0,(K49-3)*10)</f>
        <v>37</v>
      </c>
      <c r="M49" s="214"/>
      <c r="N49" s="440">
        <f>'V.listina dívky'!K22</f>
        <v>48</v>
      </c>
      <c r="O49" s="314">
        <f>N49</f>
        <v>48</v>
      </c>
      <c r="P49" s="879"/>
      <c r="Q49" s="212">
        <f>(F49+I49+L49+O49)</f>
        <v>149</v>
      </c>
      <c r="R49" s="211">
        <f>RANK(Q49,$Q$9:$Q$60)</f>
        <v>41</v>
      </c>
      <c r="T49" s="675">
        <f>R49</f>
        <v>41</v>
      </c>
    </row>
    <row r="50" spans="1:20" ht="15.75" thickBot="1" x14ac:dyDescent="0.3">
      <c r="A50" s="43" t="s">
        <v>241</v>
      </c>
      <c r="B50" s="45" t="s">
        <v>242</v>
      </c>
      <c r="C50" s="41">
        <v>1997</v>
      </c>
      <c r="D50" s="238" t="s">
        <v>236</v>
      </c>
      <c r="E50" s="408">
        <f>'V.listina dívky'!E56</f>
        <v>6.4</v>
      </c>
      <c r="F50" s="321">
        <f>IF(E50&gt;10,0,(10.1-CEILING(E50,0.1))*10)</f>
        <v>36.999999999999993</v>
      </c>
      <c r="G50" s="215"/>
      <c r="H50" s="447">
        <f>'V.listina dívky'!G56</f>
        <v>670</v>
      </c>
      <c r="I50" s="266">
        <f>IF(H50&lt;4.3,0,(H50-425)*0.2)</f>
        <v>49</v>
      </c>
      <c r="J50" s="209"/>
      <c r="K50" s="540">
        <v>5.3</v>
      </c>
      <c r="L50" s="266">
        <f>IF(K50&lt;3.1,0,(K50-3)*10)</f>
        <v>23</v>
      </c>
      <c r="M50" s="214"/>
      <c r="N50" s="440">
        <f>'V.listina dívky'!K56</f>
        <v>39</v>
      </c>
      <c r="O50" s="314">
        <f>N50</f>
        <v>39</v>
      </c>
      <c r="P50" s="213"/>
      <c r="Q50" s="212">
        <f>(F50+I50+L50+O50)</f>
        <v>148</v>
      </c>
      <c r="R50" s="211">
        <f>RANK(Q50,$Q$9:$Q$60)</f>
        <v>42</v>
      </c>
      <c r="T50" s="675">
        <f>R50</f>
        <v>42</v>
      </c>
    </row>
    <row r="51" spans="1:20" ht="15.75" thickBot="1" x14ac:dyDescent="0.3">
      <c r="A51" s="128" t="s">
        <v>211</v>
      </c>
      <c r="B51" s="127" t="s">
        <v>33</v>
      </c>
      <c r="C51" s="126">
        <v>1999</v>
      </c>
      <c r="D51" s="579" t="s">
        <v>209</v>
      </c>
      <c r="E51" s="408">
        <f>'V.listina dívky'!E36</f>
        <v>5.7</v>
      </c>
      <c r="F51" s="321">
        <f>IF(E51&gt;10,0,(10.1-CEILING(E51,0.1))*10)</f>
        <v>43.999999999999993</v>
      </c>
      <c r="G51" s="215"/>
      <c r="H51" s="447">
        <f>'V.listina dívky'!G36</f>
        <v>650</v>
      </c>
      <c r="I51" s="266">
        <f>IF(H51&lt;4.3,0,(H51-425)*0.2)</f>
        <v>45</v>
      </c>
      <c r="J51" s="209"/>
      <c r="K51" s="524">
        <v>5.6</v>
      </c>
      <c r="L51" s="266">
        <f>IF(K51&lt;3.1,0,(K51-3)*10)</f>
        <v>25.999999999999996</v>
      </c>
      <c r="M51" s="214"/>
      <c r="N51" s="440">
        <f>'V.listina dívky'!K36</f>
        <v>32</v>
      </c>
      <c r="O51" s="314">
        <f>N51</f>
        <v>32</v>
      </c>
      <c r="P51" s="213"/>
      <c r="Q51" s="212">
        <f>(F51+I51+L51+O51)</f>
        <v>147</v>
      </c>
      <c r="R51" s="211">
        <f>RANK(Q51,$Q$9:$Q$60)</f>
        <v>43</v>
      </c>
      <c r="T51" s="675">
        <f>R51</f>
        <v>43</v>
      </c>
    </row>
    <row r="52" spans="1:20" ht="15.75" thickBot="1" x14ac:dyDescent="0.3">
      <c r="A52" s="118" t="s">
        <v>199</v>
      </c>
      <c r="B52" s="117" t="s">
        <v>200</v>
      </c>
      <c r="C52" s="116">
        <v>1997</v>
      </c>
      <c r="D52" s="868" t="s">
        <v>195</v>
      </c>
      <c r="E52" s="408">
        <f>'V.listina dívky'!E24</f>
        <v>7.3</v>
      </c>
      <c r="F52" s="321">
        <f>IF(E52&gt;10,0,(10.1-CEILING(E52,0.1))*10)</f>
        <v>27.999999999999989</v>
      </c>
      <c r="G52" s="215"/>
      <c r="H52" s="447">
        <f>'V.listina dívky'!G24</f>
        <v>610</v>
      </c>
      <c r="I52" s="266">
        <f>IF(H52&lt;4.3,0,(H52-425)*0.2)</f>
        <v>37</v>
      </c>
      <c r="J52" s="209"/>
      <c r="K52" s="522">
        <v>6.2</v>
      </c>
      <c r="L52" s="266">
        <f>IF(K52&lt;3.1,0,(K52-3)*10)</f>
        <v>32</v>
      </c>
      <c r="M52" s="214"/>
      <c r="N52" s="440">
        <f>'V.listina dívky'!K24</f>
        <v>49</v>
      </c>
      <c r="O52" s="314">
        <f>N52</f>
        <v>49</v>
      </c>
      <c r="P52" s="213"/>
      <c r="Q52" s="212">
        <f>(F52+I52+L52+O52)</f>
        <v>146</v>
      </c>
      <c r="R52" s="211">
        <f>RANK(Q52,$Q$9:$Q$60)</f>
        <v>44</v>
      </c>
      <c r="T52" s="675">
        <f>R52</f>
        <v>44</v>
      </c>
    </row>
    <row r="53" spans="1:20" ht="15.75" thickBot="1" x14ac:dyDescent="0.3">
      <c r="A53" s="115" t="s">
        <v>268</v>
      </c>
      <c r="B53" s="114" t="s">
        <v>269</v>
      </c>
      <c r="C53" s="113">
        <v>1997</v>
      </c>
      <c r="D53" s="391" t="s">
        <v>227</v>
      </c>
      <c r="E53" s="408">
        <f>'V.listina dívky'!E48</f>
        <v>5.8</v>
      </c>
      <c r="F53" s="321">
        <f>IF(E53&gt;10,0,(10.1-CEILING(E53,0.1))*10)</f>
        <v>42.999999999999986</v>
      </c>
      <c r="G53" s="215"/>
      <c r="H53" s="447">
        <f>'V.listina dívky'!G48</f>
        <v>620</v>
      </c>
      <c r="I53" s="266">
        <f>IF(H53&lt;4.3,0,(H53-425)*0.2)</f>
        <v>39</v>
      </c>
      <c r="J53" s="209"/>
      <c r="K53" s="523">
        <v>4.5</v>
      </c>
      <c r="L53" s="266">
        <f>IF(K53&lt;3.1,0,(K53-3)*10)</f>
        <v>15</v>
      </c>
      <c r="M53" s="214"/>
      <c r="N53" s="440">
        <f>'V.listina dívky'!K48</f>
        <v>49</v>
      </c>
      <c r="O53" s="314">
        <f>N53</f>
        <v>49</v>
      </c>
      <c r="P53" s="213"/>
      <c r="Q53" s="212">
        <f>(F53+I53+L53+O53)</f>
        <v>146</v>
      </c>
      <c r="R53" s="211">
        <f>RANK(Q53,$Q$9:$Q$60)</f>
        <v>44</v>
      </c>
      <c r="T53" s="675">
        <f>R53</f>
        <v>44</v>
      </c>
    </row>
    <row r="54" spans="1:20" ht="15.75" thickBot="1" x14ac:dyDescent="0.3">
      <c r="A54" s="128" t="s">
        <v>210</v>
      </c>
      <c r="B54" s="127" t="s">
        <v>32</v>
      </c>
      <c r="C54" s="126">
        <v>1997</v>
      </c>
      <c r="D54" s="589" t="s">
        <v>209</v>
      </c>
      <c r="E54" s="408">
        <f>'V.listina dívky'!E35</f>
        <v>5.6</v>
      </c>
      <c r="F54" s="321">
        <f>IF(E54&gt;10,0,(10.1-CEILING(E54,0.1))*10)</f>
        <v>44.999999999999993</v>
      </c>
      <c r="G54" s="215"/>
      <c r="H54" s="447">
        <f>'V.listina dívky'!G35</f>
        <v>570</v>
      </c>
      <c r="I54" s="266">
        <f>IF(H54&lt;4.3,0,(H54-425)*0.2)</f>
        <v>29</v>
      </c>
      <c r="J54" s="209"/>
      <c r="K54" s="524">
        <v>5.0999999999999996</v>
      </c>
      <c r="L54" s="266">
        <f>IF(K54&lt;3.1,0,(K54-3)*10)</f>
        <v>20.999999999999996</v>
      </c>
      <c r="M54" s="214"/>
      <c r="N54" s="440">
        <f>'V.listina dívky'!K35</f>
        <v>42</v>
      </c>
      <c r="O54" s="314">
        <f>N54</f>
        <v>42</v>
      </c>
      <c r="P54" s="213"/>
      <c r="Q54" s="212">
        <f>(F54+I54+L54+O54)</f>
        <v>137</v>
      </c>
      <c r="R54" s="211">
        <f>RANK(Q54,$Q$9:$Q$60)</f>
        <v>46</v>
      </c>
      <c r="T54" s="675">
        <f>R54</f>
        <v>46</v>
      </c>
    </row>
    <row r="55" spans="1:20" ht="15.75" thickBot="1" x14ac:dyDescent="0.3">
      <c r="A55" s="128" t="s">
        <v>221</v>
      </c>
      <c r="B55" s="127" t="s">
        <v>90</v>
      </c>
      <c r="C55" s="126">
        <v>1998</v>
      </c>
      <c r="D55" s="577" t="s">
        <v>220</v>
      </c>
      <c r="E55" s="408">
        <f>'V.listina dívky'!E42</f>
        <v>5.9</v>
      </c>
      <c r="F55" s="321">
        <f>IF(E55&gt;10,0,(10.1-CEILING(E55,0.1))*10)</f>
        <v>41.999999999999993</v>
      </c>
      <c r="G55" s="215"/>
      <c r="H55" s="447">
        <f>'V.listina dívky'!G42</f>
        <v>0</v>
      </c>
      <c r="I55" s="266">
        <f>IF(H55&lt;4.3,0,(H55-425)*0.2)</f>
        <v>0</v>
      </c>
      <c r="J55" s="209"/>
      <c r="K55" s="524">
        <v>6.8</v>
      </c>
      <c r="L55" s="266">
        <f>IF(K55&lt;3.1,0,(K55-3)*10)</f>
        <v>38</v>
      </c>
      <c r="M55" s="214"/>
      <c r="N55" s="440">
        <f>'V.listina dívky'!K42</f>
        <v>41</v>
      </c>
      <c r="O55" s="314">
        <f>N55</f>
        <v>41</v>
      </c>
      <c r="P55" s="213"/>
      <c r="Q55" s="212">
        <f>(F55+I55+L55+O55)</f>
        <v>121</v>
      </c>
      <c r="R55" s="211">
        <f>RANK(Q55,$Q$9:$Q$60)</f>
        <v>47</v>
      </c>
      <c r="T55" s="675">
        <f>R55</f>
        <v>47</v>
      </c>
    </row>
    <row r="56" spans="1:20" ht="15.75" thickBot="1" x14ac:dyDescent="0.3">
      <c r="A56" s="108" t="s">
        <v>245</v>
      </c>
      <c r="B56" s="64" t="s">
        <v>88</v>
      </c>
      <c r="C56" s="106">
        <v>1996</v>
      </c>
      <c r="D56" s="593" t="s">
        <v>145</v>
      </c>
      <c r="E56" s="408">
        <f>'V.listina dívky'!E59</f>
        <v>5.8</v>
      </c>
      <c r="F56" s="321">
        <f>IF(E56&gt;10,0,(10.1-CEILING(E56,0.1))*10)</f>
        <v>42.999999999999986</v>
      </c>
      <c r="G56" s="215"/>
      <c r="H56" s="447">
        <f>'V.listina dívky'!G59</f>
        <v>580</v>
      </c>
      <c r="I56" s="266">
        <f>IF(H56&lt;4.3,0,(H56-425)*0.2)</f>
        <v>31</v>
      </c>
      <c r="J56" s="209"/>
      <c r="K56" s="525">
        <v>7.4</v>
      </c>
      <c r="L56" s="266">
        <f>IF(K56&lt;3.1,0,(K56-3)*10)</f>
        <v>44</v>
      </c>
      <c r="M56" s="214"/>
      <c r="N56" s="440">
        <f>'V.listina dívky'!K59</f>
        <v>0</v>
      </c>
      <c r="O56" s="314">
        <f>N56</f>
        <v>0</v>
      </c>
      <c r="P56" s="213"/>
      <c r="Q56" s="212">
        <f>(F56+I56+L56+O56)</f>
        <v>117.99999999999999</v>
      </c>
      <c r="R56" s="211">
        <f>RANK(Q56,$Q$9:$Q$60)</f>
        <v>48</v>
      </c>
      <c r="T56" s="675">
        <f>R56</f>
        <v>48</v>
      </c>
    </row>
    <row r="57" spans="1:20" ht="15.75" thickBot="1" x14ac:dyDescent="0.3">
      <c r="A57" s="115" t="s">
        <v>224</v>
      </c>
      <c r="B57" s="130" t="s">
        <v>88</v>
      </c>
      <c r="C57" s="129">
        <v>1998</v>
      </c>
      <c r="D57" s="392" t="s">
        <v>220</v>
      </c>
      <c r="E57" s="408">
        <f>'V.listina dívky'!E44</f>
        <v>9.6999999999999993</v>
      </c>
      <c r="F57" s="321">
        <f>IF(E57&gt;10,0,(10.1-CEILING(E57,0.1))*10)</f>
        <v>3.9999999999999858</v>
      </c>
      <c r="G57" s="215"/>
      <c r="H57" s="447">
        <f>'V.listina dívky'!G44</f>
        <v>590</v>
      </c>
      <c r="I57" s="266">
        <f>IF(H57&lt;4.3,0,(H57-425)*0.2)</f>
        <v>33</v>
      </c>
      <c r="J57" s="209"/>
      <c r="K57" s="532">
        <v>5.2</v>
      </c>
      <c r="L57" s="266">
        <f>IF(K57&lt;3.1,0,(K57-3)*10)</f>
        <v>22</v>
      </c>
      <c r="M57" s="214"/>
      <c r="N57" s="440">
        <f>'V.listina dívky'!K44</f>
        <v>46</v>
      </c>
      <c r="O57" s="314">
        <f>N57</f>
        <v>46</v>
      </c>
      <c r="P57" s="213"/>
      <c r="Q57" s="212">
        <f>(F57+I57+L57+O57)</f>
        <v>104.99999999999999</v>
      </c>
      <c r="R57" s="211">
        <f>RANK(Q57,$Q$9:$Q$60)</f>
        <v>49</v>
      </c>
      <c r="T57" s="675">
        <f>R57</f>
        <v>49</v>
      </c>
    </row>
    <row r="58" spans="1:20" ht="15.75" thickBot="1" x14ac:dyDescent="0.3">
      <c r="A58" s="43" t="s">
        <v>81</v>
      </c>
      <c r="B58" s="45" t="s">
        <v>35</v>
      </c>
      <c r="C58" s="41">
        <v>1997</v>
      </c>
      <c r="D58" s="238" t="s">
        <v>31</v>
      </c>
      <c r="E58" s="408">
        <f>'V.listina dívky'!E16</f>
        <v>5</v>
      </c>
      <c r="F58" s="321">
        <f>IF(E58&gt;10,0,(10.1-CEILING(E58,0.1))*10)</f>
        <v>51</v>
      </c>
      <c r="G58" s="215"/>
      <c r="H58" s="447">
        <f>'V.listina dívky'!G16</f>
        <v>0</v>
      </c>
      <c r="I58" s="266">
        <f>IF(H58&lt;4.3,0,(H58-425)*0.2)</f>
        <v>0</v>
      </c>
      <c r="J58" s="209"/>
      <c r="K58" s="524">
        <v>7.2</v>
      </c>
      <c r="L58" s="266">
        <f>IF(K58&lt;3.1,0,(K58-3)*10)</f>
        <v>42</v>
      </c>
      <c r="M58" s="214"/>
      <c r="N58" s="440">
        <f>'V.listina dívky'!K16</f>
        <v>0</v>
      </c>
      <c r="O58" s="314">
        <f>N58</f>
        <v>0</v>
      </c>
      <c r="P58" s="213"/>
      <c r="Q58" s="216">
        <f>(F58+I58+L58+O58)</f>
        <v>93</v>
      </c>
      <c r="R58" s="211">
        <f>RANK(Q58,$Q$9:$Q$60)</f>
        <v>50</v>
      </c>
      <c r="T58" s="675">
        <f>R58</f>
        <v>50</v>
      </c>
    </row>
    <row r="59" spans="1:20" ht="15.75" thickBot="1" x14ac:dyDescent="0.3">
      <c r="A59" s="128" t="s">
        <v>265</v>
      </c>
      <c r="B59" s="127" t="s">
        <v>266</v>
      </c>
      <c r="C59" s="126">
        <v>1999</v>
      </c>
      <c r="D59" s="577" t="s">
        <v>209</v>
      </c>
      <c r="E59" s="408">
        <f>'V.listina dívky'!E34</f>
        <v>0</v>
      </c>
      <c r="F59" s="321">
        <v>0</v>
      </c>
      <c r="G59" s="215"/>
      <c r="H59" s="447">
        <f>'V.listina dívky'!G34</f>
        <v>0</v>
      </c>
      <c r="I59" s="266">
        <f>IF(H59&lt;4.3,0,(H59-425)*0.2)</f>
        <v>0</v>
      </c>
      <c r="J59" s="209"/>
      <c r="K59" s="524">
        <v>3.9</v>
      </c>
      <c r="L59" s="266">
        <f>IF(K59&lt;3.1,0,(K59-3)*10)</f>
        <v>9</v>
      </c>
      <c r="M59" s="214"/>
      <c r="N59" s="440">
        <f>'V.listina dívky'!K34</f>
        <v>0</v>
      </c>
      <c r="O59" s="314">
        <f>N59</f>
        <v>0</v>
      </c>
      <c r="P59" s="213"/>
      <c r="Q59" s="212">
        <f>(F59+I59+L59+O59)</f>
        <v>9</v>
      </c>
      <c r="R59" s="211">
        <f>RANK(Q59,$Q$9:$Q$60)</f>
        <v>51</v>
      </c>
      <c r="T59" s="675">
        <f>R59</f>
        <v>51</v>
      </c>
    </row>
    <row r="60" spans="1:20" ht="15.75" thickBot="1" x14ac:dyDescent="0.3">
      <c r="A60" s="108" t="s">
        <v>234</v>
      </c>
      <c r="B60" s="107" t="s">
        <v>216</v>
      </c>
      <c r="C60" s="106">
        <v>1996</v>
      </c>
      <c r="D60" s="252" t="s">
        <v>160</v>
      </c>
      <c r="E60" s="880">
        <f>'V.listina dívky'!E52</f>
        <v>0</v>
      </c>
      <c r="F60" s="645">
        <v>0</v>
      </c>
      <c r="G60" s="646"/>
      <c r="H60" s="447">
        <f>'V.listina dívky'!G52</f>
        <v>0</v>
      </c>
      <c r="I60" s="266">
        <f>IF(H60&lt;4.3,0,(H60-425)*0.2)</f>
        <v>0</v>
      </c>
      <c r="J60" s="592"/>
      <c r="K60" s="540">
        <v>0</v>
      </c>
      <c r="L60" s="605">
        <f>IF(K60&lt;3.1,0,(K60-3)*10)</f>
        <v>0</v>
      </c>
      <c r="M60" s="208"/>
      <c r="N60" s="881">
        <f>'V.listina dívky'!K52</f>
        <v>0</v>
      </c>
      <c r="O60" s="314">
        <f>N60</f>
        <v>0</v>
      </c>
      <c r="P60" s="213"/>
      <c r="Q60" s="212">
        <f>(F60+I60+L60+O60)</f>
        <v>0</v>
      </c>
      <c r="R60" s="211">
        <f>RANK(Q60,$Q$9:$Q$60)</f>
        <v>52</v>
      </c>
      <c r="T60" s="675">
        <f>R60</f>
        <v>52</v>
      </c>
    </row>
    <row r="61" spans="1:20" x14ac:dyDescent="0.25">
      <c r="F61" s="105"/>
      <c r="G61" s="180"/>
      <c r="H61" s="105"/>
      <c r="I61" s="105"/>
      <c r="J61" s="180"/>
      <c r="K61" s="105"/>
      <c r="N61" s="105"/>
      <c r="O61" s="105"/>
      <c r="P61" s="105"/>
      <c r="Q61" s="105"/>
      <c r="R61" s="105"/>
    </row>
  </sheetData>
  <sortState ref="A9:T60">
    <sortCondition descending="1" ref="Q9:Q60"/>
  </sortState>
  <mergeCells count="8">
    <mergeCell ref="A1:R2"/>
    <mergeCell ref="A3:R3"/>
    <mergeCell ref="A4:R4"/>
    <mergeCell ref="A5:R5"/>
    <mergeCell ref="E7:G7"/>
    <mergeCell ref="H7:J7"/>
    <mergeCell ref="K7:M7"/>
    <mergeCell ref="N7:P7"/>
  </mergeCells>
  <pageMargins left="0.7" right="0.7" top="0.78740157499999996" bottom="0.78740157499999996" header="0.3" footer="0.3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1"/>
  <sheetViews>
    <sheetView topLeftCell="A7" workbookViewId="0">
      <selection activeCell="A26" sqref="A26"/>
    </sheetView>
  </sheetViews>
  <sheetFormatPr defaultRowHeight="15" x14ac:dyDescent="0.25"/>
  <cols>
    <col min="1" max="1" width="11.28515625" customWidth="1"/>
    <col min="2" max="2" width="47.7109375" customWidth="1"/>
    <col min="3" max="3" width="17.140625" customWidth="1"/>
  </cols>
  <sheetData>
    <row r="1" spans="1:9" ht="23.25" x14ac:dyDescent="0.35">
      <c r="A1" s="787" t="s">
        <v>182</v>
      </c>
      <c r="B1" s="787"/>
      <c r="C1" s="787"/>
      <c r="D1" s="354"/>
      <c r="E1" s="354"/>
      <c r="F1" s="354"/>
      <c r="G1" s="354"/>
      <c r="H1" s="354"/>
      <c r="I1" s="354"/>
    </row>
    <row r="2" spans="1:9" x14ac:dyDescent="0.25">
      <c r="B2" s="1"/>
    </row>
    <row r="3" spans="1:9" ht="15.75" x14ac:dyDescent="0.25">
      <c r="A3" s="811" t="s">
        <v>103</v>
      </c>
      <c r="B3" s="811"/>
      <c r="C3" s="296"/>
      <c r="G3" s="88"/>
      <c r="H3" s="88"/>
    </row>
    <row r="5" spans="1:9" ht="15.75" x14ac:dyDescent="0.25">
      <c r="B5" s="355" t="s">
        <v>254</v>
      </c>
    </row>
    <row r="7" spans="1:9" ht="15.75" x14ac:dyDescent="0.25">
      <c r="B7" s="86"/>
      <c r="C7" s="356"/>
      <c r="F7" s="1"/>
    </row>
    <row r="8" spans="1:9" ht="15.75" x14ac:dyDescent="0.25">
      <c r="B8" s="357" t="s">
        <v>104</v>
      </c>
      <c r="C8" s="356"/>
      <c r="F8" s="1"/>
    </row>
    <row r="9" spans="1:9" ht="16.5" thickBot="1" x14ac:dyDescent="0.3">
      <c r="B9" s="86"/>
      <c r="F9" s="1"/>
    </row>
    <row r="10" spans="1:9" ht="15.75" thickTop="1" x14ac:dyDescent="0.25">
      <c r="A10" s="803" t="s">
        <v>7</v>
      </c>
      <c r="B10" s="812" t="s">
        <v>4</v>
      </c>
      <c r="C10" s="809" t="s">
        <v>53</v>
      </c>
      <c r="D10" s="94"/>
      <c r="E10" s="94"/>
      <c r="F10" s="358"/>
    </row>
    <row r="11" spans="1:9" x14ac:dyDescent="0.25">
      <c r="A11" s="804"/>
      <c r="B11" s="813"/>
      <c r="C11" s="810"/>
      <c r="D11" s="94"/>
      <c r="E11" s="94"/>
      <c r="F11" s="802"/>
    </row>
    <row r="12" spans="1:9" ht="15.75" thickBot="1" x14ac:dyDescent="0.3">
      <c r="A12" s="805"/>
      <c r="B12" s="814"/>
      <c r="C12" s="810"/>
      <c r="D12" s="358"/>
      <c r="E12" s="358"/>
      <c r="F12" s="802"/>
    </row>
    <row r="13" spans="1:9" ht="15.75" x14ac:dyDescent="0.25">
      <c r="A13" s="359">
        <v>1</v>
      </c>
      <c r="B13" s="890" t="s">
        <v>188</v>
      </c>
      <c r="C13" s="360">
        <v>631</v>
      </c>
      <c r="D13" s="361"/>
      <c r="E13" s="362"/>
      <c r="F13" s="363"/>
    </row>
    <row r="14" spans="1:9" ht="15.75" x14ac:dyDescent="0.25">
      <c r="A14" s="364">
        <v>2</v>
      </c>
      <c r="B14" s="883" t="s">
        <v>141</v>
      </c>
      <c r="C14" s="365">
        <v>623</v>
      </c>
      <c r="D14" s="361"/>
      <c r="E14" s="402"/>
      <c r="F14" s="363"/>
    </row>
    <row r="15" spans="1:9" ht="15.75" x14ac:dyDescent="0.25">
      <c r="A15" s="375">
        <v>3</v>
      </c>
      <c r="B15" s="884" t="s">
        <v>250</v>
      </c>
      <c r="C15" s="365">
        <v>619</v>
      </c>
      <c r="D15" s="361"/>
      <c r="E15" s="362"/>
      <c r="F15" s="363"/>
    </row>
    <row r="16" spans="1:9" ht="15.75" x14ac:dyDescent="0.25">
      <c r="A16" s="364">
        <v>4</v>
      </c>
      <c r="B16" s="886" t="s">
        <v>31</v>
      </c>
      <c r="C16" s="365">
        <v>574</v>
      </c>
      <c r="D16" s="361"/>
      <c r="E16" s="378"/>
      <c r="F16" s="363"/>
    </row>
    <row r="17" spans="1:6" ht="15.75" x14ac:dyDescent="0.25">
      <c r="A17" s="364">
        <v>5</v>
      </c>
      <c r="B17" s="885" t="s">
        <v>213</v>
      </c>
      <c r="C17" s="376">
        <v>557</v>
      </c>
      <c r="D17" s="361"/>
      <c r="E17" s="362"/>
      <c r="F17" s="363"/>
    </row>
    <row r="18" spans="1:6" ht="15.75" x14ac:dyDescent="0.25">
      <c r="A18" s="364">
        <v>6</v>
      </c>
      <c r="B18" s="855" t="s">
        <v>145</v>
      </c>
      <c r="C18" s="365">
        <v>536</v>
      </c>
      <c r="D18" s="361"/>
      <c r="E18" s="362"/>
      <c r="F18" s="363"/>
    </row>
    <row r="19" spans="1:6" ht="15.75" x14ac:dyDescent="0.25">
      <c r="A19" s="374">
        <v>6</v>
      </c>
      <c r="B19" s="885" t="s">
        <v>227</v>
      </c>
      <c r="C19" s="365">
        <v>536</v>
      </c>
      <c r="D19" s="361"/>
      <c r="E19" s="362"/>
      <c r="F19" s="363"/>
    </row>
    <row r="20" spans="1:6" ht="15.75" x14ac:dyDescent="0.25">
      <c r="A20" s="364">
        <v>7</v>
      </c>
      <c r="B20" s="886" t="s">
        <v>160</v>
      </c>
      <c r="C20" s="365">
        <v>522</v>
      </c>
      <c r="D20" s="361"/>
      <c r="E20" s="362"/>
      <c r="F20" s="363"/>
    </row>
    <row r="21" spans="1:6" ht="15.75" x14ac:dyDescent="0.25">
      <c r="A21" s="375">
        <v>8</v>
      </c>
      <c r="B21" s="694" t="s">
        <v>195</v>
      </c>
      <c r="C21" s="365">
        <v>519</v>
      </c>
      <c r="D21" s="361"/>
      <c r="E21" s="362"/>
      <c r="F21" s="363"/>
    </row>
    <row r="22" spans="1:6" ht="15.75" x14ac:dyDescent="0.25">
      <c r="A22" s="364">
        <v>9</v>
      </c>
      <c r="B22" s="886" t="s">
        <v>236</v>
      </c>
      <c r="C22" s="365">
        <v>514</v>
      </c>
      <c r="D22" s="361"/>
      <c r="E22" s="362"/>
      <c r="F22" s="363"/>
    </row>
    <row r="23" spans="1:6" ht="15.75" x14ac:dyDescent="0.25">
      <c r="A23" s="364">
        <v>10</v>
      </c>
      <c r="B23" s="575" t="s">
        <v>106</v>
      </c>
      <c r="C23" s="365">
        <v>513</v>
      </c>
      <c r="D23" s="361"/>
      <c r="E23" s="362"/>
      <c r="F23" s="363"/>
    </row>
    <row r="24" spans="1:6" ht="15.75" x14ac:dyDescent="0.25">
      <c r="A24" s="375">
        <v>11</v>
      </c>
      <c r="B24" s="887" t="s">
        <v>209</v>
      </c>
      <c r="C24" s="365">
        <v>462</v>
      </c>
      <c r="D24" s="361"/>
      <c r="E24" s="362"/>
      <c r="F24" s="363"/>
    </row>
    <row r="25" spans="1:6" ht="15.75" x14ac:dyDescent="0.25">
      <c r="A25" s="364">
        <v>11</v>
      </c>
      <c r="B25" s="887" t="s">
        <v>220</v>
      </c>
      <c r="C25" s="365">
        <v>462</v>
      </c>
      <c r="D25" s="361"/>
      <c r="E25" s="362"/>
      <c r="F25" s="363"/>
    </row>
    <row r="26" spans="1:6" ht="15.75" x14ac:dyDescent="0.25">
      <c r="A26" s="364"/>
      <c r="B26" s="887"/>
      <c r="C26" s="365"/>
      <c r="D26" s="361"/>
      <c r="E26" s="362"/>
      <c r="F26" s="363"/>
    </row>
    <row r="27" spans="1:6" ht="16.5" thickBot="1" x14ac:dyDescent="0.3">
      <c r="A27" s="366"/>
      <c r="B27" s="889"/>
      <c r="C27" s="367"/>
      <c r="D27" s="361"/>
      <c r="E27" s="362"/>
      <c r="F27" s="363"/>
    </row>
    <row r="28" spans="1:6" ht="15.75" thickTop="1" x14ac:dyDescent="0.25">
      <c r="A28" s="368"/>
      <c r="B28" s="888"/>
      <c r="C28" s="369"/>
      <c r="D28" s="370"/>
      <c r="E28" s="371"/>
      <c r="F28" s="372"/>
    </row>
    <row r="29" spans="1:6" ht="15.75" x14ac:dyDescent="0.25">
      <c r="A29" s="368"/>
      <c r="B29" s="373" t="s">
        <v>105</v>
      </c>
      <c r="C29" s="369"/>
      <c r="D29" s="370"/>
      <c r="E29" s="371"/>
      <c r="F29" s="372"/>
    </row>
    <row r="30" spans="1:6" ht="17.25" customHeight="1" thickBot="1" x14ac:dyDescent="0.4">
      <c r="A30" s="787"/>
      <c r="B30" s="787"/>
      <c r="C30" s="787"/>
      <c r="D30" s="370"/>
      <c r="E30" s="371"/>
      <c r="F30" s="372"/>
    </row>
    <row r="31" spans="1:6" ht="17.25" customHeight="1" thickTop="1" x14ac:dyDescent="0.25">
      <c r="A31" s="803" t="s">
        <v>7</v>
      </c>
      <c r="B31" s="806" t="s">
        <v>4</v>
      </c>
      <c r="C31" s="809" t="s">
        <v>53</v>
      </c>
      <c r="D31" s="370"/>
      <c r="E31" s="371"/>
      <c r="F31" s="372"/>
    </row>
    <row r="32" spans="1:6" ht="17.25" customHeight="1" x14ac:dyDescent="0.25">
      <c r="A32" s="804"/>
      <c r="B32" s="807"/>
      <c r="C32" s="810"/>
      <c r="D32" s="370"/>
      <c r="E32" s="371"/>
      <c r="F32" s="372"/>
    </row>
    <row r="33" spans="1:6" ht="15.75" thickBot="1" x14ac:dyDescent="0.3">
      <c r="A33" s="805"/>
      <c r="B33" s="808"/>
      <c r="C33" s="810"/>
    </row>
    <row r="34" spans="1:6" ht="15.75" x14ac:dyDescent="0.25">
      <c r="A34" s="359">
        <v>1</v>
      </c>
      <c r="B34" s="243" t="s">
        <v>30</v>
      </c>
      <c r="C34" s="360">
        <v>756.5</v>
      </c>
    </row>
    <row r="35" spans="1:6" ht="15.75" x14ac:dyDescent="0.25">
      <c r="A35" s="364">
        <v>2</v>
      </c>
      <c r="B35" s="849" t="s">
        <v>177</v>
      </c>
      <c r="C35" s="365">
        <v>708.5</v>
      </c>
    </row>
    <row r="36" spans="1:6" ht="15.75" x14ac:dyDescent="0.25">
      <c r="A36" s="377">
        <v>3</v>
      </c>
      <c r="B36" s="850" t="s">
        <v>23</v>
      </c>
      <c r="C36" s="365">
        <v>681.5</v>
      </c>
    </row>
    <row r="37" spans="1:6" ht="15.75" x14ac:dyDescent="0.25">
      <c r="A37" s="364">
        <v>4</v>
      </c>
      <c r="B37" s="849" t="s">
        <v>165</v>
      </c>
      <c r="C37" s="376">
        <v>673.5</v>
      </c>
    </row>
    <row r="38" spans="1:6" ht="15.75" x14ac:dyDescent="0.25">
      <c r="A38" s="364">
        <v>5</v>
      </c>
      <c r="B38" s="849" t="s">
        <v>170</v>
      </c>
      <c r="C38" s="365">
        <v>670</v>
      </c>
      <c r="F38" s="306"/>
    </row>
    <row r="39" spans="1:6" ht="15.75" x14ac:dyDescent="0.25">
      <c r="A39" s="364">
        <v>6</v>
      </c>
      <c r="B39" s="849" t="s">
        <v>153</v>
      </c>
      <c r="C39" s="365">
        <v>642.5</v>
      </c>
    </row>
    <row r="40" spans="1:6" ht="15.75" x14ac:dyDescent="0.25">
      <c r="A40" s="374">
        <v>7</v>
      </c>
      <c r="B40" s="851" t="s">
        <v>125</v>
      </c>
      <c r="C40" s="365">
        <v>638</v>
      </c>
    </row>
    <row r="41" spans="1:6" ht="15.75" x14ac:dyDescent="0.25">
      <c r="A41" s="364">
        <v>8</v>
      </c>
      <c r="B41" s="849" t="s">
        <v>160</v>
      </c>
      <c r="C41" s="365">
        <v>595</v>
      </c>
    </row>
    <row r="42" spans="1:6" ht="15.75" x14ac:dyDescent="0.25">
      <c r="A42" s="377">
        <v>9</v>
      </c>
      <c r="B42" s="851" t="s">
        <v>109</v>
      </c>
      <c r="C42" s="365">
        <v>581.5</v>
      </c>
    </row>
    <row r="43" spans="1:6" ht="15.75" x14ac:dyDescent="0.25">
      <c r="A43" s="364">
        <v>10</v>
      </c>
      <c r="B43" s="850" t="s">
        <v>131</v>
      </c>
      <c r="C43" s="365">
        <v>580</v>
      </c>
    </row>
    <row r="44" spans="1:6" ht="15.75" x14ac:dyDescent="0.25">
      <c r="A44" s="364">
        <v>11</v>
      </c>
      <c r="B44" s="852" t="s">
        <v>141</v>
      </c>
      <c r="C44" s="365">
        <v>573</v>
      </c>
      <c r="E44" s="22"/>
    </row>
    <row r="45" spans="1:6" ht="15.75" x14ac:dyDescent="0.25">
      <c r="A45" s="364">
        <v>12</v>
      </c>
      <c r="B45" s="853" t="s">
        <v>150</v>
      </c>
      <c r="C45" s="365">
        <v>561.5</v>
      </c>
    </row>
    <row r="46" spans="1:6" ht="15.75" x14ac:dyDescent="0.25">
      <c r="A46" s="374">
        <v>13</v>
      </c>
      <c r="B46" s="854" t="s">
        <v>118</v>
      </c>
      <c r="C46" s="365">
        <v>507</v>
      </c>
    </row>
    <row r="47" spans="1:6" ht="15.75" x14ac:dyDescent="0.25">
      <c r="A47" s="364">
        <v>14</v>
      </c>
      <c r="B47" s="855" t="s">
        <v>145</v>
      </c>
      <c r="C47" s="365">
        <v>486.5</v>
      </c>
    </row>
    <row r="48" spans="1:6" ht="15.75" x14ac:dyDescent="0.25">
      <c r="A48" s="374">
        <v>15</v>
      </c>
      <c r="B48" s="849" t="s">
        <v>155</v>
      </c>
      <c r="C48" s="365">
        <v>423.5</v>
      </c>
    </row>
    <row r="49" spans="1:3" ht="15.75" x14ac:dyDescent="0.25">
      <c r="A49" s="375"/>
      <c r="B49" s="229"/>
      <c r="C49" s="365"/>
    </row>
    <row r="50" spans="1:3" ht="16.5" thickBot="1" x14ac:dyDescent="0.3">
      <c r="A50" s="366"/>
      <c r="B50" s="856"/>
      <c r="C50" s="367"/>
    </row>
    <row r="51" spans="1:3" ht="15.75" thickTop="1" x14ac:dyDescent="0.25"/>
  </sheetData>
  <sortState ref="B15:C25">
    <sortCondition descending="1" ref="C13:C25"/>
  </sortState>
  <mergeCells count="10">
    <mergeCell ref="A1:C1"/>
    <mergeCell ref="A3:B3"/>
    <mergeCell ref="A10:A12"/>
    <mergeCell ref="B10:B12"/>
    <mergeCell ref="C10:C12"/>
    <mergeCell ref="F11:F12"/>
    <mergeCell ref="A30:C30"/>
    <mergeCell ref="A31:A33"/>
    <mergeCell ref="B31:B33"/>
    <mergeCell ref="C31:C33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8"/>
  <sheetViews>
    <sheetView zoomScale="140" zoomScaleNormal="140" workbookViewId="0">
      <selection activeCell="I5" sqref="I5"/>
    </sheetView>
  </sheetViews>
  <sheetFormatPr defaultRowHeight="15" x14ac:dyDescent="0.25"/>
  <cols>
    <col min="1" max="1" width="15.85546875" customWidth="1"/>
    <col min="2" max="2" width="14.42578125" customWidth="1"/>
    <col min="3" max="3" width="9.140625" style="1"/>
    <col min="4" max="4" width="29.7109375" customWidth="1"/>
  </cols>
  <sheetData>
    <row r="1" spans="1:9" ht="20.25" x14ac:dyDescent="0.3">
      <c r="A1" s="763" t="s">
        <v>182</v>
      </c>
      <c r="B1" s="763"/>
      <c r="C1" s="763"/>
      <c r="D1" s="763"/>
      <c r="E1" s="763"/>
      <c r="F1" s="763"/>
      <c r="G1" s="763"/>
      <c r="H1" s="9"/>
      <c r="I1" s="10"/>
    </row>
    <row r="2" spans="1:9" x14ac:dyDescent="0.25">
      <c r="A2" s="21" t="s">
        <v>23</v>
      </c>
      <c r="B2" s="22"/>
      <c r="C2" s="23"/>
      <c r="D2" s="19"/>
      <c r="E2" s="764" t="s">
        <v>249</v>
      </c>
      <c r="F2" s="764"/>
      <c r="G2" s="764"/>
      <c r="H2" s="9"/>
      <c r="I2" s="10"/>
    </row>
    <row r="3" spans="1:9" x14ac:dyDescent="0.25">
      <c r="A3" s="766" t="s">
        <v>13</v>
      </c>
      <c r="B3" s="766"/>
      <c r="C3" s="766"/>
      <c r="D3" s="766"/>
      <c r="E3" s="766"/>
      <c r="F3" s="766"/>
      <c r="G3" s="766"/>
      <c r="H3" s="11"/>
      <c r="I3" s="10"/>
    </row>
    <row r="4" spans="1:9" ht="15.75" thickBot="1" x14ac:dyDescent="0.3">
      <c r="A4" s="3"/>
      <c r="B4" s="12"/>
      <c r="C4" s="12"/>
      <c r="D4" s="12"/>
      <c r="E4" s="12"/>
      <c r="F4" s="12"/>
      <c r="G4" s="12"/>
      <c r="H4" s="9"/>
      <c r="I4" s="10"/>
    </row>
    <row r="5" spans="1:9" ht="27" thickTop="1" thickBot="1" x14ac:dyDescent="0.3">
      <c r="A5" s="38" t="s">
        <v>1</v>
      </c>
      <c r="B5" s="27" t="s">
        <v>2</v>
      </c>
      <c r="C5" s="271" t="s">
        <v>3</v>
      </c>
      <c r="D5" s="25" t="s">
        <v>4</v>
      </c>
      <c r="E5" s="26" t="s">
        <v>5</v>
      </c>
      <c r="F5" s="27" t="s">
        <v>6</v>
      </c>
      <c r="G5" s="28" t="s">
        <v>7</v>
      </c>
      <c r="H5" s="275" t="s">
        <v>91</v>
      </c>
      <c r="I5" s="5"/>
    </row>
    <row r="6" spans="1:9" x14ac:dyDescent="0.25">
      <c r="A6" s="31" t="s">
        <v>22</v>
      </c>
      <c r="B6" s="717" t="s">
        <v>10</v>
      </c>
      <c r="C6" s="726">
        <v>1995</v>
      </c>
      <c r="D6" s="239" t="s">
        <v>30</v>
      </c>
      <c r="E6" s="13">
        <v>52</v>
      </c>
      <c r="F6" s="618">
        <f t="shared" ref="F6:F37" si="0">E6*1.5</f>
        <v>78</v>
      </c>
      <c r="G6" s="307">
        <v>1</v>
      </c>
      <c r="H6" s="9">
        <v>4</v>
      </c>
      <c r="I6" s="10"/>
    </row>
    <row r="7" spans="1:9" x14ac:dyDescent="0.25">
      <c r="A7" s="179" t="s">
        <v>168</v>
      </c>
      <c r="B7" s="715" t="s">
        <v>169</v>
      </c>
      <c r="C7" s="556">
        <v>1997</v>
      </c>
      <c r="D7" s="387" t="s">
        <v>170</v>
      </c>
      <c r="E7" s="6">
        <v>43</v>
      </c>
      <c r="F7" s="617">
        <f t="shared" si="0"/>
        <v>64.5</v>
      </c>
      <c r="G7" s="305">
        <v>2</v>
      </c>
      <c r="H7" s="9">
        <v>1</v>
      </c>
      <c r="I7" s="10"/>
    </row>
    <row r="8" spans="1:9" ht="15.75" thickBot="1" x14ac:dyDescent="0.3">
      <c r="A8" s="30" t="s">
        <v>26</v>
      </c>
      <c r="B8" s="722" t="s">
        <v>9</v>
      </c>
      <c r="C8" s="290">
        <v>1998</v>
      </c>
      <c r="D8" s="727" t="s">
        <v>23</v>
      </c>
      <c r="E8" s="6">
        <v>43</v>
      </c>
      <c r="F8" s="617">
        <f t="shared" si="0"/>
        <v>64.5</v>
      </c>
      <c r="G8" s="303">
        <v>3</v>
      </c>
      <c r="H8" s="9">
        <v>7</v>
      </c>
      <c r="I8" s="10"/>
    </row>
    <row r="9" spans="1:9" x14ac:dyDescent="0.25">
      <c r="A9" s="179" t="s">
        <v>179</v>
      </c>
      <c r="B9" s="733" t="s">
        <v>180</v>
      </c>
      <c r="C9" s="737">
        <v>1996</v>
      </c>
      <c r="D9" s="387" t="s">
        <v>177</v>
      </c>
      <c r="E9" s="6">
        <v>43</v>
      </c>
      <c r="F9" s="617">
        <f t="shared" si="0"/>
        <v>64.5</v>
      </c>
      <c r="G9" s="307">
        <v>4</v>
      </c>
      <c r="H9" s="9">
        <v>13</v>
      </c>
      <c r="I9" s="10"/>
    </row>
    <row r="10" spans="1:9" x14ac:dyDescent="0.25">
      <c r="A10" s="183" t="s">
        <v>178</v>
      </c>
      <c r="B10" s="178" t="s">
        <v>138</v>
      </c>
      <c r="C10" s="149">
        <v>1996</v>
      </c>
      <c r="D10" s="300" t="s">
        <v>177</v>
      </c>
      <c r="E10" s="6">
        <v>42</v>
      </c>
      <c r="F10" s="617">
        <f t="shared" si="0"/>
        <v>63</v>
      </c>
      <c r="G10" s="305">
        <v>5</v>
      </c>
      <c r="H10" s="9">
        <v>8</v>
      </c>
      <c r="I10" s="10"/>
    </row>
    <row r="11" spans="1:9" ht="15.75" thickBot="1" x14ac:dyDescent="0.3">
      <c r="A11" s="282" t="s">
        <v>107</v>
      </c>
      <c r="B11" s="283" t="s">
        <v>12</v>
      </c>
      <c r="C11" s="60">
        <v>1996</v>
      </c>
      <c r="D11" s="228" t="s">
        <v>30</v>
      </c>
      <c r="E11" s="6">
        <v>41</v>
      </c>
      <c r="F11" s="617">
        <f t="shared" si="0"/>
        <v>61.5</v>
      </c>
      <c r="G11" s="303">
        <v>6</v>
      </c>
      <c r="H11" s="9">
        <v>3</v>
      </c>
      <c r="I11" s="10"/>
    </row>
    <row r="12" spans="1:9" x14ac:dyDescent="0.25">
      <c r="A12" s="179" t="s">
        <v>164</v>
      </c>
      <c r="B12" s="178" t="s">
        <v>27</v>
      </c>
      <c r="C12" s="149">
        <v>1995</v>
      </c>
      <c r="D12" s="300" t="s">
        <v>165</v>
      </c>
      <c r="E12" s="6">
        <v>40</v>
      </c>
      <c r="F12" s="617">
        <f t="shared" si="0"/>
        <v>60</v>
      </c>
      <c r="G12" s="307">
        <v>7</v>
      </c>
      <c r="H12" s="9">
        <v>2</v>
      </c>
      <c r="I12" s="10"/>
    </row>
    <row r="13" spans="1:9" x14ac:dyDescent="0.25">
      <c r="A13" s="553" t="s">
        <v>24</v>
      </c>
      <c r="B13" s="33" t="s">
        <v>25</v>
      </c>
      <c r="C13" s="36">
        <v>1997</v>
      </c>
      <c r="D13" s="228" t="s">
        <v>23</v>
      </c>
      <c r="E13" s="6">
        <v>40</v>
      </c>
      <c r="F13" s="617">
        <f t="shared" si="0"/>
        <v>60</v>
      </c>
      <c r="G13" s="305">
        <v>8</v>
      </c>
      <c r="H13" s="9">
        <v>5</v>
      </c>
      <c r="I13" s="10"/>
    </row>
    <row r="14" spans="1:9" ht="15.75" thickBot="1" x14ac:dyDescent="0.3">
      <c r="A14" s="30" t="s">
        <v>132</v>
      </c>
      <c r="B14" s="34" t="s">
        <v>70</v>
      </c>
      <c r="C14" s="37">
        <v>1998</v>
      </c>
      <c r="D14" s="228" t="s">
        <v>131</v>
      </c>
      <c r="E14" s="6">
        <v>40</v>
      </c>
      <c r="F14" s="617">
        <f t="shared" si="0"/>
        <v>60</v>
      </c>
      <c r="G14" s="303">
        <v>9</v>
      </c>
      <c r="H14" s="9">
        <v>23</v>
      </c>
      <c r="I14" s="10"/>
    </row>
    <row r="15" spans="1:9" x14ac:dyDescent="0.25">
      <c r="A15" s="30" t="s">
        <v>71</v>
      </c>
      <c r="B15" s="33" t="s">
        <v>72</v>
      </c>
      <c r="C15" s="36">
        <v>1996</v>
      </c>
      <c r="D15" s="229" t="s">
        <v>30</v>
      </c>
      <c r="E15" s="6">
        <v>39</v>
      </c>
      <c r="F15" s="617">
        <f t="shared" si="0"/>
        <v>58.5</v>
      </c>
      <c r="G15" s="307">
        <v>10</v>
      </c>
      <c r="H15" s="9">
        <v>11</v>
      </c>
      <c r="I15" s="10"/>
    </row>
    <row r="16" spans="1:9" x14ac:dyDescent="0.25">
      <c r="A16" s="179" t="s">
        <v>181</v>
      </c>
      <c r="B16" s="178" t="s">
        <v>72</v>
      </c>
      <c r="C16" s="149">
        <v>1995</v>
      </c>
      <c r="D16" s="387" t="s">
        <v>177</v>
      </c>
      <c r="E16" s="6">
        <v>39</v>
      </c>
      <c r="F16" s="617">
        <f t="shared" si="0"/>
        <v>58.5</v>
      </c>
      <c r="G16" s="305">
        <v>11</v>
      </c>
      <c r="H16" s="9">
        <v>13</v>
      </c>
      <c r="I16" s="10"/>
    </row>
    <row r="17" spans="1:9" ht="15.75" thickBot="1" x14ac:dyDescent="0.3">
      <c r="A17" s="30" t="s">
        <v>127</v>
      </c>
      <c r="B17" s="713" t="s">
        <v>128</v>
      </c>
      <c r="C17" s="724">
        <v>1997</v>
      </c>
      <c r="D17" s="741" t="s">
        <v>125</v>
      </c>
      <c r="E17" s="7">
        <v>37</v>
      </c>
      <c r="F17" s="617">
        <f t="shared" si="0"/>
        <v>55.5</v>
      </c>
      <c r="G17" s="303">
        <v>12</v>
      </c>
      <c r="H17" s="9">
        <v>8</v>
      </c>
      <c r="I17" s="10"/>
    </row>
    <row r="18" spans="1:9" x14ac:dyDescent="0.25">
      <c r="A18" s="183" t="s">
        <v>166</v>
      </c>
      <c r="B18" s="182" t="s">
        <v>29</v>
      </c>
      <c r="C18" s="181">
        <v>1996</v>
      </c>
      <c r="D18" s="386" t="s">
        <v>165</v>
      </c>
      <c r="E18" s="6">
        <v>37</v>
      </c>
      <c r="F18" s="617">
        <f t="shared" si="0"/>
        <v>55.5</v>
      </c>
      <c r="G18" s="307">
        <v>13</v>
      </c>
      <c r="H18" s="9">
        <v>15</v>
      </c>
      <c r="I18" s="10"/>
    </row>
    <row r="19" spans="1:9" x14ac:dyDescent="0.25">
      <c r="A19" s="30" t="s">
        <v>108</v>
      </c>
      <c r="B19" s="713" t="s">
        <v>99</v>
      </c>
      <c r="C19" s="724">
        <v>1996</v>
      </c>
      <c r="D19" s="230" t="s">
        <v>109</v>
      </c>
      <c r="E19" s="6">
        <v>35</v>
      </c>
      <c r="F19" s="617">
        <f t="shared" si="0"/>
        <v>52.5</v>
      </c>
      <c r="G19" s="305">
        <v>14</v>
      </c>
      <c r="H19" s="9">
        <v>16</v>
      </c>
      <c r="I19" s="10"/>
    </row>
    <row r="20" spans="1:9" ht="15.75" thickBot="1" x14ac:dyDescent="0.3">
      <c r="A20" s="30" t="s">
        <v>129</v>
      </c>
      <c r="B20" s="33" t="s">
        <v>130</v>
      </c>
      <c r="C20" s="37">
        <v>1995</v>
      </c>
      <c r="D20" s="227" t="s">
        <v>131</v>
      </c>
      <c r="E20" s="295">
        <v>35</v>
      </c>
      <c r="F20" s="617">
        <f t="shared" si="0"/>
        <v>52.5</v>
      </c>
      <c r="G20" s="303">
        <v>15</v>
      </c>
      <c r="H20" s="9">
        <v>20</v>
      </c>
      <c r="I20" s="10"/>
    </row>
    <row r="21" spans="1:9" x14ac:dyDescent="0.25">
      <c r="A21" s="179" t="s">
        <v>171</v>
      </c>
      <c r="B21" s="178" t="s">
        <v>137</v>
      </c>
      <c r="C21" s="149">
        <v>1997</v>
      </c>
      <c r="D21" s="300" t="s">
        <v>170</v>
      </c>
      <c r="E21" s="6">
        <v>35</v>
      </c>
      <c r="F21" s="617">
        <f t="shared" si="0"/>
        <v>52.5</v>
      </c>
      <c r="G21" s="307">
        <v>16</v>
      </c>
      <c r="H21" s="9">
        <v>25</v>
      </c>
      <c r="I21" s="10"/>
    </row>
    <row r="22" spans="1:9" x14ac:dyDescent="0.25">
      <c r="A22" s="183" t="s">
        <v>152</v>
      </c>
      <c r="B22" s="712" t="s">
        <v>8</v>
      </c>
      <c r="C22" s="723">
        <v>1996</v>
      </c>
      <c r="D22" s="298" t="s">
        <v>153</v>
      </c>
      <c r="E22" s="6">
        <v>34</v>
      </c>
      <c r="F22" s="617">
        <f t="shared" si="0"/>
        <v>51</v>
      </c>
      <c r="G22" s="305">
        <v>17</v>
      </c>
      <c r="H22" s="9">
        <v>6</v>
      </c>
      <c r="I22" s="10"/>
    </row>
    <row r="23" spans="1:9" ht="15.75" thickBot="1" x14ac:dyDescent="0.3">
      <c r="A23" s="30" t="s">
        <v>73</v>
      </c>
      <c r="B23" s="722" t="s">
        <v>11</v>
      </c>
      <c r="C23" s="290">
        <v>1998</v>
      </c>
      <c r="D23" s="727" t="s">
        <v>23</v>
      </c>
      <c r="E23" s="6">
        <v>34</v>
      </c>
      <c r="F23" s="617">
        <f t="shared" si="0"/>
        <v>51</v>
      </c>
      <c r="G23" s="303">
        <v>18</v>
      </c>
      <c r="H23" s="9">
        <v>35</v>
      </c>
      <c r="I23" s="10"/>
    </row>
    <row r="24" spans="1:9" x14ac:dyDescent="0.25">
      <c r="A24" s="179" t="s">
        <v>172</v>
      </c>
      <c r="B24" s="715" t="s">
        <v>173</v>
      </c>
      <c r="C24" s="556">
        <v>1996</v>
      </c>
      <c r="D24" s="387" t="s">
        <v>170</v>
      </c>
      <c r="E24" s="6">
        <v>32</v>
      </c>
      <c r="F24" s="617">
        <f t="shared" si="0"/>
        <v>48</v>
      </c>
      <c r="G24" s="307">
        <v>19</v>
      </c>
      <c r="H24" s="9">
        <v>39</v>
      </c>
      <c r="I24" s="10"/>
    </row>
    <row r="25" spans="1:9" x14ac:dyDescent="0.25">
      <c r="A25" s="179" t="s">
        <v>270</v>
      </c>
      <c r="B25" s="715" t="s">
        <v>137</v>
      </c>
      <c r="C25" s="556">
        <v>1998</v>
      </c>
      <c r="D25" s="300" t="s">
        <v>160</v>
      </c>
      <c r="E25" s="6">
        <v>31</v>
      </c>
      <c r="F25" s="617">
        <f t="shared" si="0"/>
        <v>46.5</v>
      </c>
      <c r="G25" s="305">
        <v>20</v>
      </c>
      <c r="H25" s="9">
        <v>22</v>
      </c>
      <c r="I25" s="10"/>
    </row>
    <row r="26" spans="1:9" ht="15.75" thickBot="1" x14ac:dyDescent="0.3">
      <c r="A26" s="284" t="s">
        <v>92</v>
      </c>
      <c r="B26" s="285" t="s">
        <v>25</v>
      </c>
      <c r="C26" s="58">
        <v>1998</v>
      </c>
      <c r="D26" s="228" t="s">
        <v>23</v>
      </c>
      <c r="E26" s="6">
        <v>31</v>
      </c>
      <c r="F26" s="617">
        <f t="shared" si="0"/>
        <v>46.5</v>
      </c>
      <c r="G26" s="303">
        <v>21</v>
      </c>
      <c r="H26" s="9">
        <v>31</v>
      </c>
      <c r="I26" s="10"/>
    </row>
    <row r="27" spans="1:9" x14ac:dyDescent="0.25">
      <c r="A27" s="30" t="s">
        <v>116</v>
      </c>
      <c r="B27" s="33" t="s">
        <v>117</v>
      </c>
      <c r="C27" s="36">
        <v>1997</v>
      </c>
      <c r="D27" s="270" t="s">
        <v>118</v>
      </c>
      <c r="E27" s="6">
        <v>31</v>
      </c>
      <c r="F27" s="617">
        <f t="shared" si="0"/>
        <v>46.5</v>
      </c>
      <c r="G27" s="307">
        <v>22</v>
      </c>
      <c r="H27" s="9">
        <v>46</v>
      </c>
      <c r="I27" s="10"/>
    </row>
    <row r="28" spans="1:9" x14ac:dyDescent="0.25">
      <c r="A28" s="43" t="s">
        <v>149</v>
      </c>
      <c r="B28" s="632" t="s">
        <v>25</v>
      </c>
      <c r="C28" s="42">
        <v>1997</v>
      </c>
      <c r="D28" s="547" t="s">
        <v>150</v>
      </c>
      <c r="E28" s="6">
        <v>30</v>
      </c>
      <c r="F28" s="617">
        <f t="shared" si="0"/>
        <v>45</v>
      </c>
      <c r="G28" s="305">
        <v>23</v>
      </c>
      <c r="H28" s="9">
        <v>23</v>
      </c>
      <c r="I28" s="10"/>
    </row>
    <row r="29" spans="1:9" ht="15.75" thickBot="1" x14ac:dyDescent="0.3">
      <c r="A29" s="30" t="s">
        <v>126</v>
      </c>
      <c r="B29" s="713" t="s">
        <v>99</v>
      </c>
      <c r="C29" s="724">
        <v>1996</v>
      </c>
      <c r="D29" s="233" t="s">
        <v>125</v>
      </c>
      <c r="E29" s="6">
        <v>30</v>
      </c>
      <c r="F29" s="617">
        <f t="shared" si="0"/>
        <v>45</v>
      </c>
      <c r="G29" s="303">
        <v>24</v>
      </c>
      <c r="H29" s="9">
        <v>27</v>
      </c>
      <c r="I29" s="10"/>
    </row>
    <row r="30" spans="1:9" x14ac:dyDescent="0.25">
      <c r="A30" s="183" t="s">
        <v>167</v>
      </c>
      <c r="B30" s="182" t="s">
        <v>85</v>
      </c>
      <c r="C30" s="181">
        <v>1997</v>
      </c>
      <c r="D30" s="298" t="s">
        <v>165</v>
      </c>
      <c r="E30" s="6">
        <v>30</v>
      </c>
      <c r="F30" s="617">
        <f t="shared" si="0"/>
        <v>45</v>
      </c>
      <c r="G30" s="307">
        <v>25</v>
      </c>
      <c r="H30" s="9">
        <v>38</v>
      </c>
      <c r="I30" s="10"/>
    </row>
    <row r="31" spans="1:9" x14ac:dyDescent="0.25">
      <c r="A31" s="30" t="s">
        <v>110</v>
      </c>
      <c r="B31" s="713" t="s">
        <v>111</v>
      </c>
      <c r="C31" s="724">
        <v>1996</v>
      </c>
      <c r="D31" s="233" t="s">
        <v>109</v>
      </c>
      <c r="E31" s="6">
        <v>29</v>
      </c>
      <c r="F31" s="617">
        <f t="shared" si="0"/>
        <v>43.5</v>
      </c>
      <c r="G31" s="305">
        <v>26</v>
      </c>
      <c r="H31" s="9">
        <v>12</v>
      </c>
      <c r="I31" s="10"/>
    </row>
    <row r="32" spans="1:9" ht="15.75" thickBot="1" x14ac:dyDescent="0.3">
      <c r="A32" s="179" t="s">
        <v>136</v>
      </c>
      <c r="B32" s="178" t="s">
        <v>10</v>
      </c>
      <c r="C32" s="149">
        <v>1997</v>
      </c>
      <c r="D32" s="300" t="s">
        <v>153</v>
      </c>
      <c r="E32" s="6">
        <v>29</v>
      </c>
      <c r="F32" s="617">
        <f t="shared" si="0"/>
        <v>43.5</v>
      </c>
      <c r="G32" s="303">
        <v>27</v>
      </c>
      <c r="H32" s="9">
        <v>19</v>
      </c>
      <c r="I32" s="10"/>
    </row>
    <row r="33" spans="1:9" x14ac:dyDescent="0.25">
      <c r="A33" s="288" t="s">
        <v>142</v>
      </c>
      <c r="B33" s="289" t="s">
        <v>28</v>
      </c>
      <c r="C33" s="126">
        <v>1997</v>
      </c>
      <c r="D33" s="236" t="s">
        <v>141</v>
      </c>
      <c r="E33" s="6">
        <v>29</v>
      </c>
      <c r="F33" s="617">
        <f t="shared" si="0"/>
        <v>43.5</v>
      </c>
      <c r="G33" s="307">
        <v>28</v>
      </c>
      <c r="H33" s="9">
        <v>34</v>
      </c>
      <c r="I33" s="10"/>
    </row>
    <row r="34" spans="1:9" x14ac:dyDescent="0.25">
      <c r="A34" s="284" t="s">
        <v>134</v>
      </c>
      <c r="B34" s="721" t="s">
        <v>135</v>
      </c>
      <c r="C34" s="58">
        <v>1996</v>
      </c>
      <c r="D34" s="228" t="s">
        <v>131</v>
      </c>
      <c r="E34" s="6">
        <v>29</v>
      </c>
      <c r="F34" s="617">
        <f t="shared" si="0"/>
        <v>43.5</v>
      </c>
      <c r="G34" s="305">
        <v>29</v>
      </c>
      <c r="H34" s="9">
        <v>40</v>
      </c>
      <c r="I34" s="10"/>
    </row>
    <row r="35" spans="1:9" ht="15.75" thickBot="1" x14ac:dyDescent="0.3">
      <c r="A35" s="179" t="s">
        <v>158</v>
      </c>
      <c r="B35" s="720" t="s">
        <v>27</v>
      </c>
      <c r="C35" s="149">
        <v>1995</v>
      </c>
      <c r="D35" s="730" t="s">
        <v>155</v>
      </c>
      <c r="E35" s="6">
        <v>28</v>
      </c>
      <c r="F35" s="617">
        <f t="shared" si="0"/>
        <v>42</v>
      </c>
      <c r="G35" s="303">
        <v>30</v>
      </c>
      <c r="H35" s="9">
        <v>36</v>
      </c>
      <c r="I35" s="10"/>
    </row>
    <row r="36" spans="1:9" x14ac:dyDescent="0.25">
      <c r="A36" s="179" t="s">
        <v>175</v>
      </c>
      <c r="B36" s="720" t="s">
        <v>176</v>
      </c>
      <c r="C36" s="149">
        <v>1996</v>
      </c>
      <c r="D36" s="300" t="s">
        <v>177</v>
      </c>
      <c r="E36" s="6">
        <v>27</v>
      </c>
      <c r="F36" s="617">
        <f t="shared" si="0"/>
        <v>40.5</v>
      </c>
      <c r="G36" s="307">
        <v>31</v>
      </c>
      <c r="H36" s="9">
        <v>10</v>
      </c>
      <c r="I36" s="10"/>
    </row>
    <row r="37" spans="1:9" x14ac:dyDescent="0.25">
      <c r="A37" s="43" t="s">
        <v>144</v>
      </c>
      <c r="B37" s="51" t="s">
        <v>82</v>
      </c>
      <c r="C37" s="149">
        <v>1996</v>
      </c>
      <c r="D37" s="555" t="s">
        <v>145</v>
      </c>
      <c r="E37" s="7">
        <v>27</v>
      </c>
      <c r="F37" s="617">
        <f t="shared" si="0"/>
        <v>40.5</v>
      </c>
      <c r="G37" s="305">
        <v>32</v>
      </c>
      <c r="H37" s="9">
        <v>37</v>
      </c>
      <c r="I37" s="10"/>
    </row>
    <row r="38" spans="1:9" ht="15.75" thickBot="1" x14ac:dyDescent="0.3">
      <c r="A38" s="31" t="s">
        <v>124</v>
      </c>
      <c r="B38" s="735" t="s">
        <v>29</v>
      </c>
      <c r="C38" s="738">
        <v>1999</v>
      </c>
      <c r="D38" s="743" t="s">
        <v>125</v>
      </c>
      <c r="E38" s="7">
        <v>27</v>
      </c>
      <c r="F38" s="617">
        <f t="shared" ref="F38:F69" si="1">E38*1.5</f>
        <v>40.5</v>
      </c>
      <c r="G38" s="303">
        <v>33</v>
      </c>
      <c r="H38" s="9">
        <v>42</v>
      </c>
      <c r="I38" s="10"/>
    </row>
    <row r="39" spans="1:9" x14ac:dyDescent="0.25">
      <c r="A39" s="179" t="s">
        <v>162</v>
      </c>
      <c r="B39" s="720" t="s">
        <v>163</v>
      </c>
      <c r="C39" s="149">
        <v>1996</v>
      </c>
      <c r="D39" s="300" t="s">
        <v>160</v>
      </c>
      <c r="E39" s="6">
        <v>26</v>
      </c>
      <c r="F39" s="617">
        <f t="shared" si="1"/>
        <v>39</v>
      </c>
      <c r="G39" s="307">
        <v>34</v>
      </c>
      <c r="H39" s="9">
        <v>32</v>
      </c>
      <c r="I39" s="10"/>
    </row>
    <row r="40" spans="1:9" x14ac:dyDescent="0.25">
      <c r="A40" s="30" t="s">
        <v>133</v>
      </c>
      <c r="B40" s="734" t="s">
        <v>28</v>
      </c>
      <c r="C40" s="36">
        <v>1997</v>
      </c>
      <c r="D40" s="228" t="s">
        <v>131</v>
      </c>
      <c r="E40" s="6">
        <v>26</v>
      </c>
      <c r="F40" s="617">
        <f t="shared" si="1"/>
        <v>39</v>
      </c>
      <c r="G40" s="305">
        <v>35</v>
      </c>
      <c r="H40" s="9">
        <v>41</v>
      </c>
      <c r="I40" s="10"/>
    </row>
    <row r="41" spans="1:9" ht="15.75" thickBot="1" x14ac:dyDescent="0.3">
      <c r="A41" s="179" t="s">
        <v>143</v>
      </c>
      <c r="B41" s="178" t="s">
        <v>115</v>
      </c>
      <c r="C41" s="149">
        <v>1997</v>
      </c>
      <c r="D41" s="739" t="s">
        <v>141</v>
      </c>
      <c r="E41" s="6">
        <v>25</v>
      </c>
      <c r="F41" s="617">
        <f t="shared" si="1"/>
        <v>37.5</v>
      </c>
      <c r="G41" s="303">
        <v>36</v>
      </c>
      <c r="H41" s="9">
        <v>32</v>
      </c>
      <c r="I41" s="10"/>
    </row>
    <row r="42" spans="1:9" x14ac:dyDescent="0.25">
      <c r="A42" s="32" t="s">
        <v>151</v>
      </c>
      <c r="B42" s="46" t="s">
        <v>25</v>
      </c>
      <c r="C42" s="42">
        <v>1998</v>
      </c>
      <c r="D42" s="547" t="s">
        <v>150</v>
      </c>
      <c r="E42" s="6">
        <v>24</v>
      </c>
      <c r="F42" s="617">
        <f t="shared" si="1"/>
        <v>36</v>
      </c>
      <c r="G42" s="307">
        <v>37</v>
      </c>
      <c r="H42" s="9">
        <v>17</v>
      </c>
      <c r="I42" s="10"/>
    </row>
    <row r="43" spans="1:9" x14ac:dyDescent="0.25">
      <c r="A43" s="43" t="s">
        <v>147</v>
      </c>
      <c r="B43" s="632" t="s">
        <v>11</v>
      </c>
      <c r="C43" s="41">
        <v>1999</v>
      </c>
      <c r="D43" s="226" t="s">
        <v>145</v>
      </c>
      <c r="E43" s="6">
        <v>24</v>
      </c>
      <c r="F43" s="617">
        <f t="shared" si="1"/>
        <v>36</v>
      </c>
      <c r="G43" s="305">
        <v>38</v>
      </c>
      <c r="H43" s="9">
        <v>53</v>
      </c>
      <c r="I43" s="10"/>
    </row>
    <row r="44" spans="1:9" ht="15.75" thickBot="1" x14ac:dyDescent="0.3">
      <c r="A44" s="30" t="s">
        <v>87</v>
      </c>
      <c r="B44" s="33" t="s">
        <v>86</v>
      </c>
      <c r="C44" s="36">
        <v>1998</v>
      </c>
      <c r="D44" s="228" t="s">
        <v>30</v>
      </c>
      <c r="E44" s="6">
        <v>23</v>
      </c>
      <c r="F44" s="617">
        <f t="shared" si="1"/>
        <v>34.5</v>
      </c>
      <c r="G44" s="303">
        <v>39</v>
      </c>
      <c r="H44" s="9">
        <v>27</v>
      </c>
      <c r="I44" s="10"/>
    </row>
    <row r="45" spans="1:9" x14ac:dyDescent="0.25">
      <c r="A45" s="30" t="s">
        <v>255</v>
      </c>
      <c r="B45" s="713" t="s">
        <v>256</v>
      </c>
      <c r="C45" s="724">
        <v>1998</v>
      </c>
      <c r="D45" s="233" t="s">
        <v>125</v>
      </c>
      <c r="E45" s="6">
        <v>23</v>
      </c>
      <c r="F45" s="617">
        <f t="shared" si="1"/>
        <v>34.5</v>
      </c>
      <c r="G45" s="307">
        <v>40</v>
      </c>
      <c r="H45" s="9">
        <v>27</v>
      </c>
      <c r="I45" s="10"/>
    </row>
    <row r="46" spans="1:9" x14ac:dyDescent="0.25">
      <c r="A46" s="183" t="s">
        <v>154</v>
      </c>
      <c r="B46" s="182" t="s">
        <v>12</v>
      </c>
      <c r="C46" s="181">
        <v>1997</v>
      </c>
      <c r="D46" s="298" t="s">
        <v>153</v>
      </c>
      <c r="E46" s="6">
        <v>23</v>
      </c>
      <c r="F46" s="617">
        <f t="shared" si="1"/>
        <v>34.5</v>
      </c>
      <c r="G46" s="305">
        <v>41</v>
      </c>
      <c r="H46" s="9">
        <v>30</v>
      </c>
      <c r="I46" s="10"/>
    </row>
    <row r="47" spans="1:9" ht="15.75" thickBot="1" x14ac:dyDescent="0.3">
      <c r="A47" s="288" t="s">
        <v>257</v>
      </c>
      <c r="B47" s="289" t="s">
        <v>258</v>
      </c>
      <c r="C47" s="126">
        <v>1996</v>
      </c>
      <c r="D47" s="236" t="s">
        <v>141</v>
      </c>
      <c r="E47" s="6">
        <v>23</v>
      </c>
      <c r="F47" s="617">
        <f t="shared" si="1"/>
        <v>34.5</v>
      </c>
      <c r="G47" s="303">
        <v>42</v>
      </c>
      <c r="H47" s="9">
        <v>48</v>
      </c>
      <c r="I47" s="10"/>
    </row>
    <row r="48" spans="1:9" x14ac:dyDescent="0.25">
      <c r="A48" s="282" t="s">
        <v>139</v>
      </c>
      <c r="B48" s="283" t="s">
        <v>140</v>
      </c>
      <c r="C48" s="60">
        <v>1995</v>
      </c>
      <c r="D48" s="286" t="s">
        <v>141</v>
      </c>
      <c r="E48" s="6">
        <v>22</v>
      </c>
      <c r="F48" s="617">
        <f t="shared" si="1"/>
        <v>33</v>
      </c>
      <c r="G48" s="307">
        <v>43</v>
      </c>
      <c r="H48" s="9">
        <v>26</v>
      </c>
      <c r="I48" s="10"/>
    </row>
    <row r="49" spans="1:9" x14ac:dyDescent="0.25">
      <c r="A49" s="179" t="s">
        <v>271</v>
      </c>
      <c r="B49" s="178" t="s">
        <v>272</v>
      </c>
      <c r="C49" s="149">
        <v>1996</v>
      </c>
      <c r="D49" s="300" t="s">
        <v>160</v>
      </c>
      <c r="E49" s="6">
        <v>22</v>
      </c>
      <c r="F49" s="617">
        <f t="shared" si="1"/>
        <v>33</v>
      </c>
      <c r="G49" s="305">
        <v>44</v>
      </c>
      <c r="H49" s="9">
        <v>43</v>
      </c>
      <c r="I49" s="10"/>
    </row>
    <row r="50" spans="1:9" ht="15.75" thickBot="1" x14ac:dyDescent="0.3">
      <c r="A50" s="32" t="s">
        <v>261</v>
      </c>
      <c r="B50" s="46" t="s">
        <v>70</v>
      </c>
      <c r="C50" s="42">
        <v>1996</v>
      </c>
      <c r="D50" s="742" t="s">
        <v>150</v>
      </c>
      <c r="E50" s="6">
        <v>22</v>
      </c>
      <c r="F50" s="617">
        <f t="shared" si="1"/>
        <v>33</v>
      </c>
      <c r="G50" s="303">
        <v>45</v>
      </c>
      <c r="H50" s="9">
        <v>49</v>
      </c>
      <c r="I50" s="10"/>
    </row>
    <row r="51" spans="1:9" x14ac:dyDescent="0.25">
      <c r="A51" s="179" t="s">
        <v>161</v>
      </c>
      <c r="B51" s="178" t="s">
        <v>86</v>
      </c>
      <c r="C51" s="149">
        <v>1996</v>
      </c>
      <c r="D51" s="386" t="s">
        <v>160</v>
      </c>
      <c r="E51" s="6">
        <v>21</v>
      </c>
      <c r="F51" s="617">
        <f t="shared" si="1"/>
        <v>31.5</v>
      </c>
      <c r="G51" s="307">
        <v>46</v>
      </c>
      <c r="H51" s="9">
        <v>20</v>
      </c>
      <c r="I51" s="10"/>
    </row>
    <row r="52" spans="1:9" x14ac:dyDescent="0.25">
      <c r="A52" s="43" t="s">
        <v>127</v>
      </c>
      <c r="B52" s="632" t="s">
        <v>146</v>
      </c>
      <c r="C52" s="41">
        <v>1998</v>
      </c>
      <c r="D52" s="593" t="s">
        <v>145</v>
      </c>
      <c r="E52" s="6">
        <v>21</v>
      </c>
      <c r="F52" s="617">
        <f t="shared" si="1"/>
        <v>31.5</v>
      </c>
      <c r="G52" s="305">
        <v>47</v>
      </c>
      <c r="H52" s="9">
        <v>50</v>
      </c>
      <c r="I52" s="10"/>
    </row>
    <row r="53" spans="1:9" ht="15.75" thickBot="1" x14ac:dyDescent="0.3">
      <c r="A53" s="179" t="s">
        <v>263</v>
      </c>
      <c r="B53" s="178" t="s">
        <v>82</v>
      </c>
      <c r="C53" s="149">
        <v>1997</v>
      </c>
      <c r="D53" s="300" t="s">
        <v>153</v>
      </c>
      <c r="E53" s="6">
        <v>20</v>
      </c>
      <c r="F53" s="617">
        <f t="shared" si="1"/>
        <v>30</v>
      </c>
      <c r="G53" s="303">
        <v>48</v>
      </c>
      <c r="H53" s="9">
        <v>44</v>
      </c>
      <c r="I53" s="10"/>
    </row>
    <row r="54" spans="1:9" x14ac:dyDescent="0.25">
      <c r="A54" s="32" t="s">
        <v>148</v>
      </c>
      <c r="B54" s="706" t="s">
        <v>9</v>
      </c>
      <c r="C54" s="42">
        <v>1996</v>
      </c>
      <c r="D54" s="593" t="s">
        <v>145</v>
      </c>
      <c r="E54" s="6">
        <v>19</v>
      </c>
      <c r="F54" s="617">
        <f t="shared" si="1"/>
        <v>28.5</v>
      </c>
      <c r="G54" s="307">
        <v>49</v>
      </c>
      <c r="H54" s="9">
        <v>46</v>
      </c>
      <c r="I54" s="10"/>
    </row>
    <row r="55" spans="1:9" x14ac:dyDescent="0.25">
      <c r="A55" s="30" t="s">
        <v>119</v>
      </c>
      <c r="B55" s="33" t="s">
        <v>12</v>
      </c>
      <c r="C55" s="36">
        <v>1999</v>
      </c>
      <c r="D55" s="740" t="s">
        <v>118</v>
      </c>
      <c r="E55" s="6">
        <v>19</v>
      </c>
      <c r="F55" s="617">
        <f t="shared" si="1"/>
        <v>28.5</v>
      </c>
      <c r="G55" s="305">
        <v>50</v>
      </c>
      <c r="H55" s="9">
        <v>51</v>
      </c>
      <c r="I55" s="10"/>
    </row>
    <row r="56" spans="1:9" ht="15.75" thickBot="1" x14ac:dyDescent="0.3">
      <c r="A56" s="30" t="s">
        <v>120</v>
      </c>
      <c r="B56" s="33" t="s">
        <v>121</v>
      </c>
      <c r="C56" s="36">
        <v>1998</v>
      </c>
      <c r="D56" s="740" t="s">
        <v>118</v>
      </c>
      <c r="E56" s="6">
        <v>18</v>
      </c>
      <c r="F56" s="617">
        <f t="shared" si="1"/>
        <v>27</v>
      </c>
      <c r="G56" s="303">
        <v>51</v>
      </c>
      <c r="H56" s="9">
        <v>18</v>
      </c>
      <c r="I56" s="10"/>
    </row>
    <row r="57" spans="1:9" x14ac:dyDescent="0.25">
      <c r="A57" s="179" t="s">
        <v>264</v>
      </c>
      <c r="B57" s="178" t="s">
        <v>137</v>
      </c>
      <c r="C57" s="149">
        <v>1996</v>
      </c>
      <c r="D57" s="556" t="s">
        <v>165</v>
      </c>
      <c r="E57" s="7">
        <v>18</v>
      </c>
      <c r="F57" s="617">
        <f t="shared" si="1"/>
        <v>27</v>
      </c>
      <c r="G57" s="307">
        <v>52</v>
      </c>
      <c r="H57" s="9">
        <v>45</v>
      </c>
      <c r="I57" s="10"/>
    </row>
    <row r="58" spans="1:9" x14ac:dyDescent="0.25">
      <c r="A58" s="32" t="s">
        <v>262</v>
      </c>
      <c r="B58" s="46" t="s">
        <v>82</v>
      </c>
      <c r="C58" s="42">
        <v>1996</v>
      </c>
      <c r="D58" s="547" t="s">
        <v>150</v>
      </c>
      <c r="E58" s="6">
        <v>16</v>
      </c>
      <c r="F58" s="617">
        <f t="shared" si="1"/>
        <v>24</v>
      </c>
      <c r="G58" s="305">
        <v>53</v>
      </c>
      <c r="H58" s="9">
        <v>55</v>
      </c>
      <c r="I58" s="10"/>
    </row>
    <row r="59" spans="1:9" ht="15.75" thickBot="1" x14ac:dyDescent="0.3">
      <c r="A59" s="179" t="s">
        <v>274</v>
      </c>
      <c r="B59" s="178" t="s">
        <v>159</v>
      </c>
      <c r="C59" s="149">
        <v>1997</v>
      </c>
      <c r="D59" s="298" t="s">
        <v>155</v>
      </c>
      <c r="E59" s="6">
        <v>16</v>
      </c>
      <c r="F59" s="617">
        <f t="shared" si="1"/>
        <v>24</v>
      </c>
      <c r="G59" s="303">
        <v>54</v>
      </c>
      <c r="H59" s="9">
        <v>57</v>
      </c>
      <c r="I59" s="10"/>
    </row>
    <row r="60" spans="1:9" x14ac:dyDescent="0.25">
      <c r="A60" s="30" t="s">
        <v>114</v>
      </c>
      <c r="B60" s="713" t="s">
        <v>115</v>
      </c>
      <c r="C60" s="724">
        <v>1997</v>
      </c>
      <c r="D60" s="233" t="s">
        <v>109</v>
      </c>
      <c r="E60" s="6">
        <v>15</v>
      </c>
      <c r="F60" s="617">
        <f t="shared" si="1"/>
        <v>22.5</v>
      </c>
      <c r="G60" s="307">
        <v>55</v>
      </c>
      <c r="H60" s="9">
        <v>51</v>
      </c>
      <c r="I60" s="10"/>
    </row>
    <row r="61" spans="1:9" x14ac:dyDescent="0.25">
      <c r="A61" s="30" t="s">
        <v>122</v>
      </c>
      <c r="B61" s="33" t="s">
        <v>123</v>
      </c>
      <c r="C61" s="36">
        <v>1999</v>
      </c>
      <c r="D61" s="270" t="s">
        <v>118</v>
      </c>
      <c r="E61" s="6">
        <v>15</v>
      </c>
      <c r="F61" s="617">
        <f t="shared" si="1"/>
        <v>22.5</v>
      </c>
      <c r="G61" s="305">
        <v>56</v>
      </c>
      <c r="H61" s="9">
        <v>58</v>
      </c>
      <c r="I61" s="10"/>
    </row>
    <row r="62" spans="1:9" ht="15.75" thickBot="1" x14ac:dyDescent="0.3">
      <c r="A62" s="31" t="s">
        <v>112</v>
      </c>
      <c r="B62" s="736" t="s">
        <v>113</v>
      </c>
      <c r="C62" s="738">
        <v>1996</v>
      </c>
      <c r="D62" s="234" t="s">
        <v>109</v>
      </c>
      <c r="E62" s="6">
        <v>11</v>
      </c>
      <c r="F62" s="617">
        <f t="shared" si="1"/>
        <v>16.5</v>
      </c>
      <c r="G62" s="303">
        <v>57</v>
      </c>
      <c r="H62" s="9">
        <v>54</v>
      </c>
      <c r="I62" s="10"/>
    </row>
    <row r="63" spans="1:9" x14ac:dyDescent="0.25">
      <c r="A63" s="179" t="s">
        <v>156</v>
      </c>
      <c r="B63" s="178" t="s">
        <v>137</v>
      </c>
      <c r="C63" s="149">
        <v>1995</v>
      </c>
      <c r="D63" s="300" t="s">
        <v>155</v>
      </c>
      <c r="E63" s="6">
        <v>0</v>
      </c>
      <c r="F63" s="617">
        <f t="shared" si="1"/>
        <v>0</v>
      </c>
      <c r="G63" s="307">
        <v>58</v>
      </c>
      <c r="H63" s="9">
        <v>56</v>
      </c>
      <c r="I63" s="10"/>
    </row>
    <row r="64" spans="1:9" x14ac:dyDescent="0.25">
      <c r="A64" s="179" t="s">
        <v>157</v>
      </c>
      <c r="B64" s="178" t="s">
        <v>85</v>
      </c>
      <c r="C64" s="149">
        <v>1997</v>
      </c>
      <c r="D64" s="300" t="s">
        <v>155</v>
      </c>
      <c r="E64" s="6">
        <v>0</v>
      </c>
      <c r="F64" s="617">
        <f t="shared" si="1"/>
        <v>0</v>
      </c>
      <c r="G64" s="305">
        <v>59</v>
      </c>
      <c r="H64" s="9">
        <v>59</v>
      </c>
      <c r="I64" s="10"/>
    </row>
    <row r="65" spans="1:9" x14ac:dyDescent="0.25">
      <c r="A65" s="179" t="s">
        <v>174</v>
      </c>
      <c r="B65" s="178" t="s">
        <v>11</v>
      </c>
      <c r="C65" s="149">
        <v>1997</v>
      </c>
      <c r="D65" s="300" t="s">
        <v>170</v>
      </c>
      <c r="E65" s="6">
        <v>0</v>
      </c>
      <c r="F65" s="617">
        <f t="shared" si="1"/>
        <v>0</v>
      </c>
      <c r="G65" s="303">
        <v>60</v>
      </c>
      <c r="H65" s="9">
        <v>59</v>
      </c>
      <c r="I65" s="10"/>
    </row>
    <row r="66" spans="1:9" x14ac:dyDescent="0.25">
      <c r="A66" s="9"/>
      <c r="B66" s="9"/>
      <c r="C66" s="15"/>
      <c r="D66" s="9"/>
      <c r="E66" s="9"/>
      <c r="F66" s="9"/>
      <c r="G66" s="9"/>
      <c r="H66" s="557"/>
      <c r="I66" s="10"/>
    </row>
    <row r="67" spans="1:9" x14ac:dyDescent="0.25">
      <c r="A67" s="767" t="s">
        <v>20</v>
      </c>
      <c r="B67" s="767"/>
      <c r="C67" s="767"/>
      <c r="D67" s="767"/>
      <c r="E67" s="767"/>
      <c r="F67" s="767"/>
      <c r="G67" s="767"/>
      <c r="H67" s="2"/>
      <c r="I67" s="15"/>
    </row>
    <row r="68" spans="1:9" x14ac:dyDescent="0.25">
      <c r="A68" s="9"/>
      <c r="B68" s="9"/>
      <c r="C68" s="15"/>
      <c r="D68" s="9"/>
      <c r="E68" s="9"/>
      <c r="F68" s="9"/>
      <c r="G68" s="9"/>
      <c r="H68" s="9"/>
      <c r="I68" s="10"/>
    </row>
  </sheetData>
  <sortState ref="A6:H65">
    <sortCondition descending="1" ref="F6:F65"/>
    <sortCondition ref="H6:H65"/>
  </sortState>
  <mergeCells count="4">
    <mergeCell ref="A1:G1"/>
    <mergeCell ref="E2:G2"/>
    <mergeCell ref="A3:G3"/>
    <mergeCell ref="A67:G67"/>
  </mergeCells>
  <phoneticPr fontId="0" type="noConversion"/>
  <pageMargins left="0.9055118110236221" right="0.70866141732283472" top="0.78740157480314965" bottom="0.78740157480314965" header="0.31496062992125984" footer="0.31496062992125984"/>
  <pageSetup paperSize="9" scale="7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8"/>
  <sheetViews>
    <sheetView topLeftCell="A50" zoomScale="110" zoomScaleNormal="110" workbookViewId="0">
      <selection activeCell="G70" sqref="G70"/>
    </sheetView>
  </sheetViews>
  <sheetFormatPr defaultRowHeight="15" x14ac:dyDescent="0.25"/>
  <cols>
    <col min="1" max="1" width="13.5703125" customWidth="1"/>
    <col min="2" max="2" width="12.28515625" customWidth="1"/>
    <col min="3" max="3" width="10.28515625" style="1" customWidth="1"/>
    <col min="4" max="4" width="32.42578125" customWidth="1"/>
  </cols>
  <sheetData>
    <row r="1" spans="1:14" ht="19.5" customHeight="1" x14ac:dyDescent="0.3">
      <c r="A1" s="768" t="s">
        <v>182</v>
      </c>
      <c r="B1" s="768"/>
      <c r="C1" s="768"/>
      <c r="D1" s="768"/>
      <c r="E1" s="768"/>
      <c r="F1" s="768"/>
      <c r="G1" s="768"/>
      <c r="H1" s="768"/>
      <c r="I1" s="768"/>
      <c r="J1" s="9"/>
      <c r="K1" s="9"/>
      <c r="L1" s="9"/>
      <c r="M1" s="9"/>
      <c r="N1" s="10"/>
    </row>
    <row r="2" spans="1:14" ht="15" customHeight="1" x14ac:dyDescent="0.25">
      <c r="A2" s="21" t="s">
        <v>23</v>
      </c>
      <c r="B2" s="22"/>
      <c r="C2" s="24"/>
      <c r="D2" s="19"/>
      <c r="E2" s="764" t="s">
        <v>183</v>
      </c>
      <c r="F2" s="764"/>
      <c r="G2" s="764"/>
      <c r="H2" s="764"/>
      <c r="I2" s="764"/>
      <c r="J2" s="9"/>
      <c r="K2" s="9"/>
      <c r="L2" s="9"/>
      <c r="M2" s="9"/>
      <c r="N2" s="10"/>
    </row>
    <row r="3" spans="1:14" ht="15" customHeight="1" x14ac:dyDescent="0.25">
      <c r="A3" s="765" t="s">
        <v>14</v>
      </c>
      <c r="B3" s="765"/>
      <c r="C3" s="765"/>
      <c r="D3" s="765"/>
      <c r="E3" s="765"/>
      <c r="F3" s="765"/>
      <c r="G3" s="765"/>
      <c r="H3" s="765"/>
      <c r="I3" s="765"/>
      <c r="J3" s="11"/>
      <c r="K3" s="11"/>
      <c r="L3" s="9"/>
      <c r="M3" s="9"/>
      <c r="N3" s="10"/>
    </row>
    <row r="4" spans="1:14" ht="15" customHeight="1" thickBot="1" x14ac:dyDescent="0.3">
      <c r="A4" s="256"/>
      <c r="B4" s="12"/>
      <c r="C4" s="12"/>
      <c r="D4" s="12"/>
      <c r="E4" s="12"/>
      <c r="F4" s="12"/>
      <c r="G4" s="12"/>
      <c r="H4" s="12"/>
      <c r="I4" s="12"/>
      <c r="J4" s="9"/>
      <c r="K4" s="9"/>
      <c r="L4" s="9"/>
      <c r="M4" s="9"/>
      <c r="N4" s="10"/>
    </row>
    <row r="5" spans="1:14" ht="27" thickTop="1" thickBot="1" x14ac:dyDescent="0.3">
      <c r="A5" s="38" t="s">
        <v>1</v>
      </c>
      <c r="B5" s="27" t="s">
        <v>2</v>
      </c>
      <c r="C5" s="271" t="s">
        <v>3</v>
      </c>
      <c r="D5" s="25" t="s">
        <v>4</v>
      </c>
      <c r="E5" s="38" t="s">
        <v>15</v>
      </c>
      <c r="F5" s="27" t="s">
        <v>16</v>
      </c>
      <c r="G5" s="39" t="s">
        <v>17</v>
      </c>
      <c r="H5" s="27" t="s">
        <v>6</v>
      </c>
      <c r="I5" s="40" t="s">
        <v>7</v>
      </c>
      <c r="J5" s="48"/>
      <c r="K5" s="279" t="s">
        <v>100</v>
      </c>
      <c r="L5" s="4">
        <v>1</v>
      </c>
      <c r="M5" s="4">
        <v>2</v>
      </c>
      <c r="N5" s="4">
        <v>3</v>
      </c>
    </row>
    <row r="6" spans="1:14" ht="15" customHeight="1" thickBot="1" x14ac:dyDescent="0.3">
      <c r="A6" s="183" t="s">
        <v>152</v>
      </c>
      <c r="B6" s="712" t="s">
        <v>8</v>
      </c>
      <c r="C6" s="723">
        <v>1996</v>
      </c>
      <c r="D6" s="299" t="s">
        <v>153</v>
      </c>
      <c r="E6" s="452">
        <v>9.26</v>
      </c>
      <c r="F6" s="453">
        <v>9.41</v>
      </c>
      <c r="G6" s="454">
        <v>9.4700000000000006</v>
      </c>
      <c r="H6" s="16">
        <v>73</v>
      </c>
      <c r="I6" s="307">
        <v>1</v>
      </c>
      <c r="J6" s="459"/>
      <c r="K6" s="17"/>
      <c r="L6" s="455">
        <f t="shared" ref="L6:L37" si="0">MAX(E6:G6)</f>
        <v>9.4700000000000006</v>
      </c>
      <c r="M6" s="455">
        <f t="shared" ref="M6:M37" si="1">SUM(E6:G6)-L6-N6</f>
        <v>9.4100000000000019</v>
      </c>
      <c r="N6" s="456">
        <f t="shared" ref="N6:N37" si="2">MIN(E6:G6)</f>
        <v>9.26</v>
      </c>
    </row>
    <row r="7" spans="1:14" ht="15.75" customHeight="1" thickBot="1" x14ac:dyDescent="0.3">
      <c r="A7" s="43" t="s">
        <v>151</v>
      </c>
      <c r="B7" s="746" t="s">
        <v>25</v>
      </c>
      <c r="C7" s="751">
        <v>1998</v>
      </c>
      <c r="D7" s="752" t="s">
        <v>150</v>
      </c>
      <c r="E7" s="452">
        <v>9.2200000000000006</v>
      </c>
      <c r="F7" s="453">
        <v>0</v>
      </c>
      <c r="G7" s="454">
        <v>9.4499999999999993</v>
      </c>
      <c r="H7" s="16">
        <v>73</v>
      </c>
      <c r="I7" s="308">
        <v>2</v>
      </c>
      <c r="J7" s="455"/>
      <c r="K7" s="309"/>
      <c r="L7" s="455">
        <f t="shared" si="0"/>
        <v>9.4499999999999993</v>
      </c>
      <c r="M7" s="455">
        <f t="shared" si="1"/>
        <v>9.2200000000000024</v>
      </c>
      <c r="N7" s="456">
        <f t="shared" si="2"/>
        <v>0</v>
      </c>
    </row>
    <row r="8" spans="1:14" ht="15.75" thickBot="1" x14ac:dyDescent="0.3">
      <c r="A8" s="30" t="s">
        <v>108</v>
      </c>
      <c r="B8" s="231" t="s">
        <v>99</v>
      </c>
      <c r="C8" s="232">
        <v>1996</v>
      </c>
      <c r="D8" s="550" t="s">
        <v>109</v>
      </c>
      <c r="E8" s="452">
        <v>0</v>
      </c>
      <c r="F8" s="453">
        <v>9.18</v>
      </c>
      <c r="G8" s="454">
        <v>9.25</v>
      </c>
      <c r="H8" s="16">
        <v>69</v>
      </c>
      <c r="I8" s="303">
        <v>3</v>
      </c>
      <c r="J8" s="460"/>
      <c r="K8" s="309"/>
      <c r="L8" s="455">
        <f t="shared" si="0"/>
        <v>9.25</v>
      </c>
      <c r="M8" s="455">
        <f t="shared" si="1"/>
        <v>9.18</v>
      </c>
      <c r="N8" s="456">
        <f t="shared" si="2"/>
        <v>0</v>
      </c>
    </row>
    <row r="9" spans="1:14" ht="15.75" thickBot="1" x14ac:dyDescent="0.3">
      <c r="A9" s="30" t="s">
        <v>110</v>
      </c>
      <c r="B9" s="551" t="s">
        <v>111</v>
      </c>
      <c r="C9" s="552">
        <v>1996</v>
      </c>
      <c r="D9" s="550" t="s">
        <v>109</v>
      </c>
      <c r="E9" s="452">
        <v>8.65</v>
      </c>
      <c r="F9" s="453">
        <v>8.9600000000000009</v>
      </c>
      <c r="G9" s="454">
        <v>9.17</v>
      </c>
      <c r="H9" s="16">
        <v>67</v>
      </c>
      <c r="I9" s="307">
        <v>4</v>
      </c>
      <c r="J9" s="455"/>
      <c r="K9" s="309"/>
      <c r="L9" s="455">
        <f t="shared" si="0"/>
        <v>9.17</v>
      </c>
      <c r="M9" s="455">
        <f t="shared" si="1"/>
        <v>8.9599999999999991</v>
      </c>
      <c r="N9" s="456">
        <f t="shared" si="2"/>
        <v>8.65</v>
      </c>
    </row>
    <row r="10" spans="1:14" ht="15.75" thickBot="1" x14ac:dyDescent="0.3">
      <c r="A10" s="183" t="s">
        <v>168</v>
      </c>
      <c r="B10" s="178" t="s">
        <v>169</v>
      </c>
      <c r="C10" s="149">
        <v>1997</v>
      </c>
      <c r="D10" s="300" t="s">
        <v>170</v>
      </c>
      <c r="E10" s="452">
        <v>8.81</v>
      </c>
      <c r="F10" s="453">
        <v>8.82</v>
      </c>
      <c r="G10" s="454">
        <v>8.9700000000000006</v>
      </c>
      <c r="H10" s="16">
        <v>63</v>
      </c>
      <c r="I10" s="308">
        <v>5</v>
      </c>
      <c r="J10" s="455"/>
      <c r="K10" s="17"/>
      <c r="L10" s="455">
        <f t="shared" si="0"/>
        <v>8.9700000000000006</v>
      </c>
      <c r="M10" s="455">
        <f t="shared" si="1"/>
        <v>8.8200000000000021</v>
      </c>
      <c r="N10" s="456">
        <f t="shared" si="2"/>
        <v>8.81</v>
      </c>
    </row>
    <row r="11" spans="1:14" ht="15.75" thickBot="1" x14ac:dyDescent="0.3">
      <c r="A11" s="43" t="s">
        <v>144</v>
      </c>
      <c r="B11" s="632" t="s">
        <v>82</v>
      </c>
      <c r="C11" s="149">
        <v>1996</v>
      </c>
      <c r="D11" s="226" t="s">
        <v>145</v>
      </c>
      <c r="E11" s="452">
        <v>0</v>
      </c>
      <c r="F11" s="453">
        <v>8.9600000000000009</v>
      </c>
      <c r="G11" s="454">
        <v>8.93</v>
      </c>
      <c r="H11" s="16">
        <v>63</v>
      </c>
      <c r="I11" s="303">
        <v>6</v>
      </c>
      <c r="J11" s="455"/>
      <c r="K11" s="309"/>
      <c r="L11" s="455">
        <f t="shared" si="0"/>
        <v>8.9600000000000009</v>
      </c>
      <c r="M11" s="455">
        <f t="shared" si="1"/>
        <v>8.93</v>
      </c>
      <c r="N11" s="456">
        <f t="shared" si="2"/>
        <v>0</v>
      </c>
    </row>
    <row r="12" spans="1:14" ht="15.75" thickBot="1" x14ac:dyDescent="0.3">
      <c r="A12" s="30" t="s">
        <v>24</v>
      </c>
      <c r="B12" s="33" t="s">
        <v>25</v>
      </c>
      <c r="C12" s="36">
        <v>1997</v>
      </c>
      <c r="D12" s="228" t="s">
        <v>23</v>
      </c>
      <c r="E12" s="452">
        <v>8.9</v>
      </c>
      <c r="F12" s="453">
        <v>8.77</v>
      </c>
      <c r="G12" s="454">
        <v>8.86</v>
      </c>
      <c r="H12" s="16">
        <f>IF(MAX(E12:G12)&lt;4.1,0,IF(MAX(E12:G12)&lt;7.5,(MAX(E12:G12)-4)*10,(MAX(E12:G12)-4)*10+(MAX(E12:G12)-7.5)*10))</f>
        <v>63</v>
      </c>
      <c r="I12" s="307">
        <v>7</v>
      </c>
      <c r="J12" s="455"/>
      <c r="K12" s="309"/>
      <c r="L12" s="455">
        <f t="shared" si="0"/>
        <v>8.9</v>
      </c>
      <c r="M12" s="455">
        <f t="shared" si="1"/>
        <v>8.860000000000003</v>
      </c>
      <c r="N12" s="456">
        <f t="shared" si="2"/>
        <v>8.77</v>
      </c>
    </row>
    <row r="13" spans="1:14" ht="15.75" thickBot="1" x14ac:dyDescent="0.3">
      <c r="A13" s="623" t="s">
        <v>161</v>
      </c>
      <c r="B13" s="178" t="s">
        <v>86</v>
      </c>
      <c r="C13" s="149">
        <v>1996</v>
      </c>
      <c r="D13" s="300" t="s">
        <v>160</v>
      </c>
      <c r="E13" s="452">
        <v>8.7200000000000006</v>
      </c>
      <c r="F13" s="453">
        <v>8.89</v>
      </c>
      <c r="G13" s="454">
        <v>8.4</v>
      </c>
      <c r="H13" s="16">
        <v>61</v>
      </c>
      <c r="I13" s="308">
        <v>8</v>
      </c>
      <c r="J13" s="455"/>
      <c r="K13" s="17"/>
      <c r="L13" s="455">
        <f t="shared" si="0"/>
        <v>8.89</v>
      </c>
      <c r="M13" s="455">
        <f t="shared" si="1"/>
        <v>8.7199999999999971</v>
      </c>
      <c r="N13" s="456">
        <f t="shared" si="2"/>
        <v>8.4</v>
      </c>
    </row>
    <row r="14" spans="1:14" ht="15.75" thickBot="1" x14ac:dyDescent="0.3">
      <c r="A14" s="179" t="s">
        <v>178</v>
      </c>
      <c r="B14" s="182" t="s">
        <v>138</v>
      </c>
      <c r="C14" s="181">
        <v>1996</v>
      </c>
      <c r="D14" s="300" t="s">
        <v>177</v>
      </c>
      <c r="E14" s="452">
        <v>8.6</v>
      </c>
      <c r="F14" s="453">
        <v>8.68</v>
      </c>
      <c r="G14" s="454">
        <v>8.84</v>
      </c>
      <c r="H14" s="16">
        <v>61</v>
      </c>
      <c r="I14" s="303">
        <v>9</v>
      </c>
      <c r="J14" s="455"/>
      <c r="K14" s="17"/>
      <c r="L14" s="455">
        <f t="shared" si="0"/>
        <v>8.84</v>
      </c>
      <c r="M14" s="455">
        <f t="shared" si="1"/>
        <v>8.6800000000000015</v>
      </c>
      <c r="N14" s="456">
        <f t="shared" si="2"/>
        <v>8.6</v>
      </c>
    </row>
    <row r="15" spans="1:14" ht="15.75" thickBot="1" x14ac:dyDescent="0.3">
      <c r="A15" s="282" t="s">
        <v>107</v>
      </c>
      <c r="B15" s="283" t="s">
        <v>12</v>
      </c>
      <c r="C15" s="60">
        <v>1996</v>
      </c>
      <c r="D15" s="229" t="s">
        <v>30</v>
      </c>
      <c r="E15" s="452">
        <v>8.7200000000000006</v>
      </c>
      <c r="F15" s="453">
        <v>8.7200000000000006</v>
      </c>
      <c r="G15" s="454">
        <v>8.8000000000000007</v>
      </c>
      <c r="H15" s="16">
        <f>IF(MAX(E15:G15)&lt;4.1,0,IF(MAX(E15:G15)&lt;7.5,(MAX(E15:G15)-4)*10,(MAX(E15:G15)-4)*10+(MAX(E15:G15)-7.5)*10))</f>
        <v>61.000000000000014</v>
      </c>
      <c r="I15" s="307">
        <v>10</v>
      </c>
      <c r="J15" s="455"/>
      <c r="K15" s="309"/>
      <c r="L15" s="455">
        <f t="shared" si="0"/>
        <v>8.8000000000000007</v>
      </c>
      <c r="M15" s="455">
        <f t="shared" si="1"/>
        <v>8.7200000000000006</v>
      </c>
      <c r="N15" s="456">
        <f t="shared" si="2"/>
        <v>8.7200000000000006</v>
      </c>
    </row>
    <row r="16" spans="1:14" ht="15.75" thickBot="1" x14ac:dyDescent="0.3">
      <c r="A16" s="179" t="s">
        <v>175</v>
      </c>
      <c r="B16" s="178" t="s">
        <v>176</v>
      </c>
      <c r="C16" s="149">
        <v>1996</v>
      </c>
      <c r="D16" s="387" t="s">
        <v>177</v>
      </c>
      <c r="E16" s="452">
        <v>8.67</v>
      </c>
      <c r="F16" s="453">
        <v>8.8000000000000007</v>
      </c>
      <c r="G16" s="454">
        <v>8.6</v>
      </c>
      <c r="H16" s="16">
        <v>61</v>
      </c>
      <c r="I16" s="308">
        <v>11</v>
      </c>
      <c r="J16" s="455"/>
      <c r="K16" s="17"/>
      <c r="L16" s="455">
        <f t="shared" si="0"/>
        <v>8.8000000000000007</v>
      </c>
      <c r="M16" s="455">
        <f t="shared" si="1"/>
        <v>8.67</v>
      </c>
      <c r="N16" s="456">
        <f t="shared" si="2"/>
        <v>8.6</v>
      </c>
    </row>
    <row r="17" spans="1:14" ht="15.75" thickBot="1" x14ac:dyDescent="0.3">
      <c r="A17" s="43" t="s">
        <v>127</v>
      </c>
      <c r="B17" s="632" t="s">
        <v>146</v>
      </c>
      <c r="C17" s="41">
        <v>1998</v>
      </c>
      <c r="D17" s="760" t="s">
        <v>145</v>
      </c>
      <c r="E17" s="611">
        <v>8.4</v>
      </c>
      <c r="F17" s="453">
        <v>8.75</v>
      </c>
      <c r="G17" s="454">
        <v>8.5</v>
      </c>
      <c r="H17" s="16">
        <v>59</v>
      </c>
      <c r="I17" s="303">
        <v>12</v>
      </c>
      <c r="J17" s="455"/>
      <c r="K17" s="309"/>
      <c r="L17" s="455">
        <f t="shared" si="0"/>
        <v>8.75</v>
      </c>
      <c r="M17" s="455">
        <f t="shared" si="1"/>
        <v>8.4999999999999982</v>
      </c>
      <c r="N17" s="456">
        <f t="shared" si="2"/>
        <v>8.4</v>
      </c>
    </row>
    <row r="18" spans="1:14" ht="15.75" thickBot="1" x14ac:dyDescent="0.3">
      <c r="A18" s="31" t="s">
        <v>126</v>
      </c>
      <c r="B18" s="736" t="s">
        <v>99</v>
      </c>
      <c r="C18" s="738">
        <v>1996</v>
      </c>
      <c r="D18" s="230" t="s">
        <v>125</v>
      </c>
      <c r="E18" s="452">
        <v>8.32</v>
      </c>
      <c r="F18" s="453">
        <v>8.6199999999999992</v>
      </c>
      <c r="G18" s="454">
        <v>8.74</v>
      </c>
      <c r="H18" s="16">
        <v>59</v>
      </c>
      <c r="I18" s="307">
        <v>13</v>
      </c>
      <c r="J18" s="455"/>
      <c r="K18" s="309"/>
      <c r="L18" s="455">
        <f t="shared" si="0"/>
        <v>8.74</v>
      </c>
      <c r="M18" s="455">
        <f t="shared" si="1"/>
        <v>8.6199999999999974</v>
      </c>
      <c r="N18" s="456">
        <f t="shared" si="2"/>
        <v>8.32</v>
      </c>
    </row>
    <row r="19" spans="1:14" ht="15.75" thickBot="1" x14ac:dyDescent="0.3">
      <c r="A19" s="30" t="s">
        <v>71</v>
      </c>
      <c r="B19" s="33" t="s">
        <v>72</v>
      </c>
      <c r="C19" s="36">
        <v>1996</v>
      </c>
      <c r="D19" s="227" t="s">
        <v>30</v>
      </c>
      <c r="E19" s="452">
        <v>8.58</v>
      </c>
      <c r="F19" s="453">
        <v>8.7200000000000006</v>
      </c>
      <c r="G19" s="454">
        <v>8.7200000000000006</v>
      </c>
      <c r="H19" s="16">
        <f>IF(MAX(E19:G19)&lt;4.1,0,IF(MAX(E19:G19)&lt;7.5,(MAX(E19:G19)-4)*10,(MAX(E19:G19)-4)*10+(MAX(E19:G19)-7.5)*10))</f>
        <v>59.400000000000006</v>
      </c>
      <c r="I19" s="308">
        <v>14</v>
      </c>
      <c r="J19" s="455"/>
      <c r="K19" s="309"/>
      <c r="L19" s="455">
        <f t="shared" si="0"/>
        <v>8.7200000000000006</v>
      </c>
      <c r="M19" s="455">
        <f t="shared" si="1"/>
        <v>8.7200000000000042</v>
      </c>
      <c r="N19" s="456">
        <f t="shared" si="2"/>
        <v>8.58</v>
      </c>
    </row>
    <row r="20" spans="1:14" ht="15.75" thickBot="1" x14ac:dyDescent="0.3">
      <c r="A20" s="30" t="s">
        <v>255</v>
      </c>
      <c r="B20" s="713" t="s">
        <v>256</v>
      </c>
      <c r="C20" s="738">
        <v>1998</v>
      </c>
      <c r="D20" s="230" t="s">
        <v>125</v>
      </c>
      <c r="E20" s="452">
        <v>8.5500000000000007</v>
      </c>
      <c r="F20" s="453">
        <v>8.5299999999999994</v>
      </c>
      <c r="G20" s="454">
        <v>8.6999999999999993</v>
      </c>
      <c r="H20" s="16">
        <f>IF(MAX(E20:G20)&lt;4.1,0,IF(MAX(E20:G20)&lt;7.5,(MAX(E20:G20)-4)*10,(MAX(E20:G20)-4)*10+(MAX(E20:G20)-7.5)*10))</f>
        <v>58.999999999999986</v>
      </c>
      <c r="I20" s="303">
        <v>15</v>
      </c>
      <c r="J20" s="455"/>
      <c r="K20" s="309"/>
      <c r="L20" s="455">
        <f t="shared" si="0"/>
        <v>8.6999999999999993</v>
      </c>
      <c r="M20" s="455">
        <f t="shared" si="1"/>
        <v>8.5499999999999989</v>
      </c>
      <c r="N20" s="456">
        <f t="shared" si="2"/>
        <v>8.5299999999999994</v>
      </c>
    </row>
    <row r="21" spans="1:14" ht="15.75" thickBot="1" x14ac:dyDescent="0.3">
      <c r="A21" s="30" t="s">
        <v>22</v>
      </c>
      <c r="B21" s="33" t="s">
        <v>10</v>
      </c>
      <c r="C21" s="36">
        <v>1995</v>
      </c>
      <c r="D21" s="228" t="s">
        <v>30</v>
      </c>
      <c r="E21" s="452">
        <v>8.48</v>
      </c>
      <c r="F21" s="453">
        <v>8.6999999999999993</v>
      </c>
      <c r="G21" s="454">
        <v>8.4700000000000006</v>
      </c>
      <c r="H21" s="16">
        <f>IF(MAX(E21:G21)&lt;4.1,0,IF(MAX(E21:G21)&lt;7.5,(MAX(E21:G21)-4)*10,(MAX(E21:G21)-4)*10+(MAX(E21:G21)-7.5)*10))</f>
        <v>58.999999999999986</v>
      </c>
      <c r="I21" s="307">
        <v>16</v>
      </c>
      <c r="J21" s="455"/>
      <c r="K21" s="309"/>
      <c r="L21" s="455">
        <f t="shared" si="0"/>
        <v>8.6999999999999993</v>
      </c>
      <c r="M21" s="455">
        <f t="shared" si="1"/>
        <v>8.4799999999999986</v>
      </c>
      <c r="N21" s="456">
        <f t="shared" si="2"/>
        <v>8.4700000000000006</v>
      </c>
    </row>
    <row r="22" spans="1:14" ht="15.75" thickBot="1" x14ac:dyDescent="0.3">
      <c r="A22" s="32" t="s">
        <v>262</v>
      </c>
      <c r="B22" s="756" t="s">
        <v>82</v>
      </c>
      <c r="C22" s="759">
        <v>1996</v>
      </c>
      <c r="D22" s="761" t="s">
        <v>150</v>
      </c>
      <c r="E22" s="452">
        <v>8.5299999999999994</v>
      </c>
      <c r="F22" s="453">
        <v>8.4600000000000009</v>
      </c>
      <c r="G22" s="454">
        <v>8.68</v>
      </c>
      <c r="H22" s="16">
        <v>57</v>
      </c>
      <c r="I22" s="308">
        <v>17</v>
      </c>
      <c r="J22" s="455"/>
      <c r="K22" s="17"/>
      <c r="L22" s="455">
        <f t="shared" si="0"/>
        <v>8.68</v>
      </c>
      <c r="M22" s="455">
        <f t="shared" si="1"/>
        <v>8.5300000000000011</v>
      </c>
      <c r="N22" s="456">
        <f t="shared" si="2"/>
        <v>8.4600000000000009</v>
      </c>
    </row>
    <row r="23" spans="1:14" ht="15.75" thickBot="1" x14ac:dyDescent="0.3">
      <c r="A23" s="43" t="s">
        <v>147</v>
      </c>
      <c r="B23" s="758" t="s">
        <v>11</v>
      </c>
      <c r="C23" s="751">
        <v>1999</v>
      </c>
      <c r="D23" s="291" t="s">
        <v>145</v>
      </c>
      <c r="E23" s="452">
        <v>8.58</v>
      </c>
      <c r="F23" s="453">
        <v>8.26</v>
      </c>
      <c r="G23" s="454">
        <v>8.48</v>
      </c>
      <c r="H23" s="16">
        <v>55</v>
      </c>
      <c r="I23" s="303">
        <v>18</v>
      </c>
      <c r="J23" s="455"/>
      <c r="K23" s="309"/>
      <c r="L23" s="455">
        <f t="shared" si="0"/>
        <v>8.58</v>
      </c>
      <c r="M23" s="455">
        <f t="shared" si="1"/>
        <v>8.4800000000000022</v>
      </c>
      <c r="N23" s="456">
        <f t="shared" si="2"/>
        <v>8.26</v>
      </c>
    </row>
    <row r="24" spans="1:14" ht="15.75" thickBot="1" x14ac:dyDescent="0.3">
      <c r="A24" s="30" t="s">
        <v>127</v>
      </c>
      <c r="B24" s="231" t="s">
        <v>128</v>
      </c>
      <c r="C24" s="232">
        <v>1997</v>
      </c>
      <c r="D24" s="550" t="s">
        <v>125</v>
      </c>
      <c r="E24" s="452">
        <v>8.2200000000000006</v>
      </c>
      <c r="F24" s="453">
        <v>8.5299999999999994</v>
      </c>
      <c r="G24" s="454">
        <v>0</v>
      </c>
      <c r="H24" s="16">
        <v>55</v>
      </c>
      <c r="I24" s="307">
        <v>19</v>
      </c>
      <c r="J24" s="455"/>
      <c r="K24" s="309"/>
      <c r="L24" s="455">
        <f t="shared" si="0"/>
        <v>8.5299999999999994</v>
      </c>
      <c r="M24" s="455">
        <f t="shared" si="1"/>
        <v>8.2200000000000006</v>
      </c>
      <c r="N24" s="456">
        <f t="shared" si="2"/>
        <v>0</v>
      </c>
    </row>
    <row r="25" spans="1:14" ht="15.75" thickBot="1" x14ac:dyDescent="0.3">
      <c r="A25" s="282" t="s">
        <v>139</v>
      </c>
      <c r="B25" s="744" t="s">
        <v>140</v>
      </c>
      <c r="C25" s="750">
        <v>1995</v>
      </c>
      <c r="D25" s="236" t="s">
        <v>141</v>
      </c>
      <c r="E25" s="452">
        <v>8.3000000000000007</v>
      </c>
      <c r="F25" s="453">
        <v>8.51</v>
      </c>
      <c r="G25" s="454">
        <v>8.32</v>
      </c>
      <c r="H25" s="16">
        <f>IF(MAX(E25:G25)&lt;4.1,0,IF(MAX(E25:G25)&lt;7.5,(MAX(E25:G25)-4)*10,(MAX(E25:G25)-4)*10+(MAX(E25:G25)-7.5)*10))</f>
        <v>55.199999999999989</v>
      </c>
      <c r="I25" s="308">
        <v>20</v>
      </c>
      <c r="J25" s="455"/>
      <c r="K25" s="309"/>
      <c r="L25" s="455">
        <f t="shared" si="0"/>
        <v>8.51</v>
      </c>
      <c r="M25" s="455">
        <f t="shared" si="1"/>
        <v>8.3200000000000038</v>
      </c>
      <c r="N25" s="456">
        <f t="shared" si="2"/>
        <v>8.3000000000000007</v>
      </c>
    </row>
    <row r="26" spans="1:14" ht="15.75" thickBot="1" x14ac:dyDescent="0.3">
      <c r="A26" s="31" t="s">
        <v>133</v>
      </c>
      <c r="B26" s="34" t="s">
        <v>28</v>
      </c>
      <c r="C26" s="37">
        <v>1997</v>
      </c>
      <c r="D26" s="228" t="s">
        <v>131</v>
      </c>
      <c r="E26" s="452">
        <v>8.14</v>
      </c>
      <c r="F26" s="453">
        <v>0</v>
      </c>
      <c r="G26" s="454">
        <v>8.5</v>
      </c>
      <c r="H26" s="16">
        <f>IF(MAX(E26:G26)&lt;4.1,0,IF(MAX(E26:G26)&lt;7.5,(MAX(E26:G26)-4)*10,(MAX(E26:G26)-4)*10+(MAX(E26:G26)-7.5)*10))</f>
        <v>55</v>
      </c>
      <c r="I26" s="303">
        <v>21</v>
      </c>
      <c r="J26" s="455"/>
      <c r="K26" s="309"/>
      <c r="L26" s="455">
        <f t="shared" si="0"/>
        <v>8.5</v>
      </c>
      <c r="M26" s="455">
        <f t="shared" si="1"/>
        <v>8.14</v>
      </c>
      <c r="N26" s="456">
        <f t="shared" si="2"/>
        <v>0</v>
      </c>
    </row>
    <row r="27" spans="1:14" ht="15.75" thickBot="1" x14ac:dyDescent="0.3">
      <c r="A27" s="179" t="s">
        <v>164</v>
      </c>
      <c r="B27" s="178" t="s">
        <v>27</v>
      </c>
      <c r="C27" s="149">
        <v>1995</v>
      </c>
      <c r="D27" s="300" t="s">
        <v>165</v>
      </c>
      <c r="E27" s="452">
        <v>8.2799999999999994</v>
      </c>
      <c r="F27" s="453">
        <v>8.36</v>
      </c>
      <c r="G27" s="454">
        <v>8.48</v>
      </c>
      <c r="H27" s="16">
        <v>53</v>
      </c>
      <c r="I27" s="307">
        <v>22</v>
      </c>
      <c r="J27" s="455"/>
      <c r="K27" s="17"/>
      <c r="L27" s="455">
        <f t="shared" si="0"/>
        <v>8.48</v>
      </c>
      <c r="M27" s="455">
        <f t="shared" si="1"/>
        <v>8.3600000000000012</v>
      </c>
      <c r="N27" s="456">
        <f t="shared" si="2"/>
        <v>8.2799999999999994</v>
      </c>
    </row>
    <row r="28" spans="1:14" ht="15.75" thickBot="1" x14ac:dyDescent="0.3">
      <c r="A28" s="179" t="s">
        <v>143</v>
      </c>
      <c r="B28" s="178" t="s">
        <v>115</v>
      </c>
      <c r="C28" s="181">
        <v>1997</v>
      </c>
      <c r="D28" s="236" t="s">
        <v>141</v>
      </c>
      <c r="E28" s="452">
        <v>8.18</v>
      </c>
      <c r="F28" s="453">
        <v>8.4600000000000009</v>
      </c>
      <c r="G28" s="454">
        <v>0</v>
      </c>
      <c r="H28" s="16">
        <v>53</v>
      </c>
      <c r="I28" s="308">
        <v>23</v>
      </c>
      <c r="J28" s="455"/>
      <c r="K28" s="309"/>
      <c r="L28" s="455">
        <f t="shared" si="0"/>
        <v>8.4600000000000009</v>
      </c>
      <c r="M28" s="455">
        <f t="shared" si="1"/>
        <v>8.18</v>
      </c>
      <c r="N28" s="456">
        <f t="shared" si="2"/>
        <v>0</v>
      </c>
    </row>
    <row r="29" spans="1:14" ht="15.75" thickBot="1" x14ac:dyDescent="0.3">
      <c r="A29" s="30" t="s">
        <v>87</v>
      </c>
      <c r="B29" s="33" t="s">
        <v>86</v>
      </c>
      <c r="C29" s="36">
        <v>1998</v>
      </c>
      <c r="D29" s="228" t="s">
        <v>30</v>
      </c>
      <c r="E29" s="452">
        <v>8.34</v>
      </c>
      <c r="F29" s="453">
        <v>8.43</v>
      </c>
      <c r="G29" s="454">
        <v>8.42</v>
      </c>
      <c r="H29" s="16">
        <v>53</v>
      </c>
      <c r="I29" s="303">
        <v>24</v>
      </c>
      <c r="J29" s="460"/>
      <c r="K29" s="309"/>
      <c r="L29" s="455">
        <f t="shared" si="0"/>
        <v>8.43</v>
      </c>
      <c r="M29" s="455">
        <f t="shared" si="1"/>
        <v>8.4199999999999982</v>
      </c>
      <c r="N29" s="456">
        <f t="shared" si="2"/>
        <v>8.34</v>
      </c>
    </row>
    <row r="30" spans="1:14" ht="15.75" thickBot="1" x14ac:dyDescent="0.3">
      <c r="A30" s="183" t="s">
        <v>162</v>
      </c>
      <c r="B30" s="182" t="s">
        <v>163</v>
      </c>
      <c r="C30" s="181">
        <v>1996</v>
      </c>
      <c r="D30" s="298" t="s">
        <v>160</v>
      </c>
      <c r="E30" s="452">
        <v>7.77</v>
      </c>
      <c r="F30" s="453">
        <v>8.33</v>
      </c>
      <c r="G30" s="454">
        <v>8.43</v>
      </c>
      <c r="H30" s="16">
        <v>53</v>
      </c>
      <c r="I30" s="307">
        <v>25</v>
      </c>
      <c r="J30" s="455"/>
      <c r="K30" s="17"/>
      <c r="L30" s="455">
        <f t="shared" si="0"/>
        <v>8.43</v>
      </c>
      <c r="M30" s="455">
        <f t="shared" si="1"/>
        <v>8.3300000000000018</v>
      </c>
      <c r="N30" s="456">
        <f t="shared" si="2"/>
        <v>7.77</v>
      </c>
    </row>
    <row r="31" spans="1:14" ht="15.75" thickBot="1" x14ac:dyDescent="0.3">
      <c r="A31" s="179" t="s">
        <v>154</v>
      </c>
      <c r="B31" s="178" t="s">
        <v>12</v>
      </c>
      <c r="C31" s="149">
        <v>1997</v>
      </c>
      <c r="D31" s="300" t="s">
        <v>153</v>
      </c>
      <c r="E31" s="452">
        <v>8.02</v>
      </c>
      <c r="F31" s="453">
        <v>8.35</v>
      </c>
      <c r="G31" s="454">
        <v>8.42</v>
      </c>
      <c r="H31" s="16">
        <f>IF(MAX(E31:G31)&lt;4.1,0,IF(MAX(E31:G31)&lt;7.5,(MAX(E31:G31)-4)*10,(MAX(E31:G31)-4)*10+(MAX(E31:G31)-7.5)*10))</f>
        <v>53.400000000000006</v>
      </c>
      <c r="I31" s="308">
        <v>26</v>
      </c>
      <c r="J31" s="455"/>
      <c r="K31" s="17"/>
      <c r="L31" s="455">
        <f t="shared" si="0"/>
        <v>8.42</v>
      </c>
      <c r="M31" s="455">
        <f t="shared" si="1"/>
        <v>8.3499999999999979</v>
      </c>
      <c r="N31" s="456">
        <f t="shared" si="2"/>
        <v>8.02</v>
      </c>
    </row>
    <row r="32" spans="1:14" ht="15.75" thickBot="1" x14ac:dyDescent="0.3">
      <c r="A32" s="30" t="s">
        <v>112</v>
      </c>
      <c r="B32" s="713" t="s">
        <v>113</v>
      </c>
      <c r="C32" s="724">
        <v>1996</v>
      </c>
      <c r="D32" s="233" t="s">
        <v>109</v>
      </c>
      <c r="E32" s="452">
        <v>0</v>
      </c>
      <c r="F32" s="453">
        <v>8.2200000000000006</v>
      </c>
      <c r="G32" s="454">
        <v>8.4</v>
      </c>
      <c r="H32" s="16">
        <f>IF(MAX(E32:G32)&lt;4.1,0,IF(MAX(E32:G32)&lt;7.5,(MAX(E32:G32)-4)*10,(MAX(E32:G32)-4)*10+(MAX(E32:G32)-7.5)*10))</f>
        <v>53</v>
      </c>
      <c r="I32" s="303">
        <v>27</v>
      </c>
      <c r="J32" s="455"/>
      <c r="K32" s="309"/>
      <c r="L32" s="455">
        <f t="shared" si="0"/>
        <v>8.4</v>
      </c>
      <c r="M32" s="455">
        <f t="shared" si="1"/>
        <v>8.2200000000000006</v>
      </c>
      <c r="N32" s="456">
        <f t="shared" si="2"/>
        <v>0</v>
      </c>
    </row>
    <row r="33" spans="1:14" ht="15.75" thickBot="1" x14ac:dyDescent="0.3">
      <c r="A33" s="179" t="s">
        <v>166</v>
      </c>
      <c r="B33" s="178" t="s">
        <v>29</v>
      </c>
      <c r="C33" s="149">
        <v>1996</v>
      </c>
      <c r="D33" s="300" t="s">
        <v>165</v>
      </c>
      <c r="E33" s="452">
        <v>0</v>
      </c>
      <c r="F33" s="453">
        <v>0</v>
      </c>
      <c r="G33" s="454">
        <v>8.4</v>
      </c>
      <c r="H33" s="16">
        <f>IF(MAX(E33:G33)&lt;4.1,0,IF(MAX(E33:G33)&lt;7.5,(MAX(E33:G33)-4)*10,(MAX(E33:G33)-4)*10+(MAX(E33:G33)-7.5)*10))</f>
        <v>53</v>
      </c>
      <c r="I33" s="307">
        <v>28</v>
      </c>
      <c r="J33" s="455"/>
      <c r="K33" s="17"/>
      <c r="L33" s="455">
        <f t="shared" si="0"/>
        <v>8.4</v>
      </c>
      <c r="M33" s="455">
        <f t="shared" si="1"/>
        <v>0</v>
      </c>
      <c r="N33" s="456">
        <f t="shared" si="2"/>
        <v>0</v>
      </c>
    </row>
    <row r="34" spans="1:14" ht="15.75" thickBot="1" x14ac:dyDescent="0.3">
      <c r="A34" s="183" t="s">
        <v>181</v>
      </c>
      <c r="B34" s="745" t="s">
        <v>72</v>
      </c>
      <c r="C34" s="181">
        <v>1995</v>
      </c>
      <c r="D34" s="300" t="s">
        <v>177</v>
      </c>
      <c r="E34" s="452">
        <v>0</v>
      </c>
      <c r="F34" s="453">
        <v>8.24</v>
      </c>
      <c r="G34" s="454">
        <v>8.3800000000000008</v>
      </c>
      <c r="H34" s="16">
        <v>51</v>
      </c>
      <c r="I34" s="308">
        <v>29</v>
      </c>
      <c r="J34" s="455"/>
      <c r="K34" s="17"/>
      <c r="L34" s="455">
        <f t="shared" si="0"/>
        <v>8.3800000000000008</v>
      </c>
      <c r="M34" s="455">
        <f t="shared" si="1"/>
        <v>8.24</v>
      </c>
      <c r="N34" s="456">
        <f t="shared" si="2"/>
        <v>0</v>
      </c>
    </row>
    <row r="35" spans="1:14" ht="15.75" thickBot="1" x14ac:dyDescent="0.3">
      <c r="A35" s="179" t="s">
        <v>158</v>
      </c>
      <c r="B35" s="720" t="s">
        <v>27</v>
      </c>
      <c r="C35" s="149">
        <v>1995</v>
      </c>
      <c r="D35" s="730" t="s">
        <v>155</v>
      </c>
      <c r="E35" s="452">
        <v>7.13</v>
      </c>
      <c r="F35" s="453">
        <v>8.36</v>
      </c>
      <c r="G35" s="454">
        <v>8.23</v>
      </c>
      <c r="H35" s="16">
        <v>51</v>
      </c>
      <c r="I35" s="303">
        <v>30</v>
      </c>
      <c r="J35" s="455"/>
      <c r="K35" s="17"/>
      <c r="L35" s="455">
        <f t="shared" si="0"/>
        <v>8.36</v>
      </c>
      <c r="M35" s="455">
        <f t="shared" si="1"/>
        <v>8.23</v>
      </c>
      <c r="N35" s="456">
        <f t="shared" si="2"/>
        <v>7.13</v>
      </c>
    </row>
    <row r="36" spans="1:14" ht="15.75" thickBot="1" x14ac:dyDescent="0.3">
      <c r="A36" s="282" t="s">
        <v>92</v>
      </c>
      <c r="B36" s="748" t="s">
        <v>25</v>
      </c>
      <c r="C36" s="60">
        <v>1998</v>
      </c>
      <c r="D36" s="228" t="s">
        <v>23</v>
      </c>
      <c r="E36" s="452">
        <v>7.85</v>
      </c>
      <c r="F36" s="453">
        <v>7.99</v>
      </c>
      <c r="G36" s="454">
        <v>8.36</v>
      </c>
      <c r="H36" s="16">
        <v>51</v>
      </c>
      <c r="I36" s="307">
        <v>31</v>
      </c>
      <c r="J36" s="455"/>
      <c r="K36" s="309"/>
      <c r="L36" s="455">
        <f t="shared" si="0"/>
        <v>8.36</v>
      </c>
      <c r="M36" s="455">
        <f t="shared" si="1"/>
        <v>7.99</v>
      </c>
      <c r="N36" s="456">
        <f t="shared" si="2"/>
        <v>7.85</v>
      </c>
    </row>
    <row r="37" spans="1:14" ht="15.75" thickBot="1" x14ac:dyDescent="0.3">
      <c r="A37" s="179" t="s">
        <v>156</v>
      </c>
      <c r="B37" s="720" t="s">
        <v>137</v>
      </c>
      <c r="C37" s="149">
        <v>1995</v>
      </c>
      <c r="D37" s="729" t="s">
        <v>155</v>
      </c>
      <c r="E37" s="452">
        <v>8.32</v>
      </c>
      <c r="F37" s="453">
        <v>0</v>
      </c>
      <c r="G37" s="454">
        <v>7.7</v>
      </c>
      <c r="H37" s="16">
        <f>IF(MAX(E37:G37)&lt;4.1,0,IF(MAX(E37:G37)&lt;7.5,(MAX(E37:G37)-4)*10,(MAX(E37:G37)-4)*10+(MAX(E37:G37)-7.5)*10))</f>
        <v>51.400000000000006</v>
      </c>
      <c r="I37" s="308">
        <v>32</v>
      </c>
      <c r="J37" s="455"/>
      <c r="K37" s="17"/>
      <c r="L37" s="455">
        <f t="shared" si="0"/>
        <v>8.32</v>
      </c>
      <c r="M37" s="455">
        <f t="shared" si="1"/>
        <v>7.6999999999999993</v>
      </c>
      <c r="N37" s="456">
        <f t="shared" si="2"/>
        <v>0</v>
      </c>
    </row>
    <row r="38" spans="1:14" ht="15.75" thickBot="1" x14ac:dyDescent="0.3">
      <c r="A38" s="183" t="s">
        <v>270</v>
      </c>
      <c r="B38" s="745" t="s">
        <v>137</v>
      </c>
      <c r="C38" s="181">
        <v>1998</v>
      </c>
      <c r="D38" s="730" t="s">
        <v>160</v>
      </c>
      <c r="E38" s="452">
        <v>0</v>
      </c>
      <c r="F38" s="453">
        <v>8.1199999999999992</v>
      </c>
      <c r="G38" s="454">
        <v>8.25</v>
      </c>
      <c r="H38" s="16">
        <v>49</v>
      </c>
      <c r="I38" s="303">
        <v>33</v>
      </c>
      <c r="J38" s="455"/>
      <c r="K38" s="17"/>
      <c r="L38" s="455">
        <f t="shared" ref="L38:L65" si="3">MAX(E38:G38)</f>
        <v>8.25</v>
      </c>
      <c r="M38" s="455">
        <f t="shared" ref="M38:M69" si="4">SUM(E38:G38)-L38-N38</f>
        <v>8.1199999999999974</v>
      </c>
      <c r="N38" s="456">
        <f t="shared" ref="N38:N65" si="5">MIN(E38:G38)</f>
        <v>0</v>
      </c>
    </row>
    <row r="39" spans="1:14" ht="15.75" thickBot="1" x14ac:dyDescent="0.3">
      <c r="A39" s="179" t="s">
        <v>264</v>
      </c>
      <c r="B39" s="720" t="s">
        <v>137</v>
      </c>
      <c r="C39" s="149">
        <v>1996</v>
      </c>
      <c r="D39" s="300" t="s">
        <v>165</v>
      </c>
      <c r="E39" s="452">
        <v>0</v>
      </c>
      <c r="F39" s="453">
        <v>7.92</v>
      </c>
      <c r="G39" s="454">
        <v>8.18</v>
      </c>
      <c r="H39" s="16">
        <v>47</v>
      </c>
      <c r="I39" s="307">
        <v>34</v>
      </c>
      <c r="J39" s="455"/>
      <c r="K39" s="17"/>
      <c r="L39" s="455">
        <f t="shared" si="3"/>
        <v>8.18</v>
      </c>
      <c r="M39" s="455">
        <f t="shared" si="4"/>
        <v>7.9200000000000017</v>
      </c>
      <c r="N39" s="456">
        <f t="shared" si="5"/>
        <v>0</v>
      </c>
    </row>
    <row r="40" spans="1:14" ht="15.75" thickBot="1" x14ac:dyDescent="0.3">
      <c r="A40" s="282" t="s">
        <v>134</v>
      </c>
      <c r="B40" s="748" t="s">
        <v>135</v>
      </c>
      <c r="C40" s="60">
        <v>1996</v>
      </c>
      <c r="D40" s="228" t="s">
        <v>131</v>
      </c>
      <c r="E40" s="452">
        <v>8.1199999999999992</v>
      </c>
      <c r="F40" s="453">
        <v>7.86</v>
      </c>
      <c r="G40" s="454">
        <v>8.1199999999999992</v>
      </c>
      <c r="H40" s="16">
        <f>IF(MAX(E40:G40)&lt;4.1,0,IF(MAX(E40:G40)&lt;7.5,(MAX(E40:G40)-4)*10,(MAX(E40:G40)-4)*10+(MAX(E40:G40)-7.5)*10))</f>
        <v>47.399999999999977</v>
      </c>
      <c r="I40" s="308">
        <v>35</v>
      </c>
      <c r="J40" s="460"/>
      <c r="K40" s="309"/>
      <c r="L40" s="455">
        <f t="shared" si="3"/>
        <v>8.1199999999999992</v>
      </c>
      <c r="M40" s="455">
        <f t="shared" si="4"/>
        <v>8.120000000000001</v>
      </c>
      <c r="N40" s="456">
        <f t="shared" si="5"/>
        <v>7.86</v>
      </c>
    </row>
    <row r="41" spans="1:14" ht="15.75" thickBot="1" x14ac:dyDescent="0.3">
      <c r="A41" s="30" t="s">
        <v>26</v>
      </c>
      <c r="B41" s="757" t="s">
        <v>9</v>
      </c>
      <c r="C41" s="36">
        <v>1998</v>
      </c>
      <c r="D41" s="762" t="s">
        <v>23</v>
      </c>
      <c r="E41" s="452">
        <v>8.1199999999999992</v>
      </c>
      <c r="F41" s="453">
        <v>8.1</v>
      </c>
      <c r="G41" s="454">
        <v>0</v>
      </c>
      <c r="H41" s="16">
        <f>IF(MAX(E41:G41)&lt;4.1,0,IF(MAX(E41:G41)&lt;7.5,(MAX(E41:G41)-4)*10,(MAX(E41:G41)-4)*10+(MAX(E41:G41)-7.5)*10))</f>
        <v>47.399999999999977</v>
      </c>
      <c r="I41" s="303">
        <v>36</v>
      </c>
      <c r="J41" s="455"/>
      <c r="K41" s="309"/>
      <c r="L41" s="455">
        <f t="shared" si="3"/>
        <v>8.1199999999999992</v>
      </c>
      <c r="M41" s="455">
        <f t="shared" si="4"/>
        <v>8.1</v>
      </c>
      <c r="N41" s="456">
        <f t="shared" si="5"/>
        <v>0</v>
      </c>
    </row>
    <row r="42" spans="1:14" ht="15.75" thickBot="1" x14ac:dyDescent="0.3">
      <c r="A42" s="31" t="s">
        <v>116</v>
      </c>
      <c r="B42" s="33" t="s">
        <v>117</v>
      </c>
      <c r="C42" s="37">
        <v>1997</v>
      </c>
      <c r="D42" s="270" t="s">
        <v>118</v>
      </c>
      <c r="E42" s="452">
        <v>0</v>
      </c>
      <c r="F42" s="453">
        <v>7.57</v>
      </c>
      <c r="G42" s="454">
        <v>8.08</v>
      </c>
      <c r="H42" s="16">
        <v>45</v>
      </c>
      <c r="I42" s="307">
        <v>37</v>
      </c>
      <c r="J42" s="455"/>
      <c r="K42" s="309"/>
      <c r="L42" s="455">
        <f t="shared" si="3"/>
        <v>8.08</v>
      </c>
      <c r="M42" s="455">
        <f t="shared" si="4"/>
        <v>7.57</v>
      </c>
      <c r="N42" s="456">
        <f t="shared" si="5"/>
        <v>0</v>
      </c>
    </row>
    <row r="43" spans="1:14" ht="15.75" thickBot="1" x14ac:dyDescent="0.3">
      <c r="A43" s="43" t="s">
        <v>148</v>
      </c>
      <c r="B43" s="632" t="s">
        <v>9</v>
      </c>
      <c r="C43" s="41">
        <v>1996</v>
      </c>
      <c r="D43" s="226" t="s">
        <v>145</v>
      </c>
      <c r="E43" s="452">
        <v>0</v>
      </c>
      <c r="F43" s="453">
        <v>0</v>
      </c>
      <c r="G43" s="454">
        <v>8.07</v>
      </c>
      <c r="H43" s="16">
        <v>45</v>
      </c>
      <c r="I43" s="308">
        <v>38</v>
      </c>
      <c r="J43" s="455"/>
      <c r="K43" s="309"/>
      <c r="L43" s="455">
        <f t="shared" si="3"/>
        <v>8.07</v>
      </c>
      <c r="M43" s="455">
        <f t="shared" si="4"/>
        <v>0</v>
      </c>
      <c r="N43" s="456">
        <f t="shared" si="5"/>
        <v>0</v>
      </c>
    </row>
    <row r="44" spans="1:14" ht="15.75" thickBot="1" x14ac:dyDescent="0.3">
      <c r="A44" s="179" t="s">
        <v>167</v>
      </c>
      <c r="B44" s="178" t="s">
        <v>85</v>
      </c>
      <c r="C44" s="149">
        <v>1997</v>
      </c>
      <c r="D44" s="300" t="s">
        <v>165</v>
      </c>
      <c r="E44" s="452">
        <v>7.75</v>
      </c>
      <c r="F44" s="453"/>
      <c r="G44" s="454">
        <v>7.88</v>
      </c>
      <c r="H44" s="16">
        <v>41</v>
      </c>
      <c r="I44" s="303">
        <v>39</v>
      </c>
      <c r="J44" s="455"/>
      <c r="K44" s="17"/>
      <c r="L44" s="455">
        <f t="shared" si="3"/>
        <v>7.88</v>
      </c>
      <c r="M44" s="455">
        <f t="shared" si="4"/>
        <v>0</v>
      </c>
      <c r="N44" s="456">
        <f t="shared" si="5"/>
        <v>7.75</v>
      </c>
    </row>
    <row r="45" spans="1:14" ht="15.75" thickBot="1" x14ac:dyDescent="0.3">
      <c r="A45" s="179" t="s">
        <v>172</v>
      </c>
      <c r="B45" s="178" t="s">
        <v>173</v>
      </c>
      <c r="C45" s="149">
        <v>1996</v>
      </c>
      <c r="D45" s="300" t="s">
        <v>170</v>
      </c>
      <c r="E45" s="452">
        <v>0</v>
      </c>
      <c r="F45" s="453">
        <v>7.62</v>
      </c>
      <c r="G45" s="454">
        <v>7.87</v>
      </c>
      <c r="H45" s="16">
        <v>41</v>
      </c>
      <c r="I45" s="307">
        <v>40</v>
      </c>
      <c r="J45" s="455"/>
      <c r="K45" s="17"/>
      <c r="L45" s="455">
        <f t="shared" si="3"/>
        <v>7.87</v>
      </c>
      <c r="M45" s="455">
        <f t="shared" si="4"/>
        <v>7.62</v>
      </c>
      <c r="N45" s="456">
        <f t="shared" si="5"/>
        <v>0</v>
      </c>
    </row>
    <row r="46" spans="1:14" ht="15.75" thickBot="1" x14ac:dyDescent="0.3">
      <c r="A46" s="183" t="s">
        <v>171</v>
      </c>
      <c r="B46" s="182" t="s">
        <v>137</v>
      </c>
      <c r="C46" s="181">
        <v>1997</v>
      </c>
      <c r="D46" s="298" t="s">
        <v>170</v>
      </c>
      <c r="E46" s="452">
        <v>7.37</v>
      </c>
      <c r="F46" s="453">
        <v>7.84</v>
      </c>
      <c r="G46" s="454">
        <v>7.56</v>
      </c>
      <c r="H46" s="16">
        <v>41</v>
      </c>
      <c r="I46" s="308">
        <v>41</v>
      </c>
      <c r="J46" s="455"/>
      <c r="K46" s="17"/>
      <c r="L46" s="455">
        <f t="shared" si="3"/>
        <v>7.84</v>
      </c>
      <c r="M46" s="455">
        <f t="shared" si="4"/>
        <v>7.56</v>
      </c>
      <c r="N46" s="456">
        <f t="shared" si="5"/>
        <v>7.37</v>
      </c>
    </row>
    <row r="47" spans="1:14" ht="15.75" thickBot="1" x14ac:dyDescent="0.3">
      <c r="A47" s="179" t="s">
        <v>136</v>
      </c>
      <c r="B47" s="178" t="s">
        <v>10</v>
      </c>
      <c r="C47" s="149">
        <v>1997</v>
      </c>
      <c r="D47" s="300" t="s">
        <v>153</v>
      </c>
      <c r="E47" s="452">
        <v>7.61</v>
      </c>
      <c r="F47" s="453">
        <v>7.59</v>
      </c>
      <c r="G47" s="454">
        <v>7.82</v>
      </c>
      <c r="H47" s="16">
        <f>IF(MAX(E47:G47)&lt;4.1,0,IF(MAX(E47:G47)&lt;7.5,(MAX(E47:G47)-4)*10,(MAX(E47:G47)-4)*10+(MAX(E47:G47)-7.5)*10))</f>
        <v>41.400000000000006</v>
      </c>
      <c r="I47" s="303">
        <v>42</v>
      </c>
      <c r="J47" s="455"/>
      <c r="K47" s="17"/>
      <c r="L47" s="455">
        <f t="shared" si="3"/>
        <v>7.82</v>
      </c>
      <c r="M47" s="455">
        <f t="shared" si="4"/>
        <v>7.6099999999999994</v>
      </c>
      <c r="N47" s="456">
        <f t="shared" si="5"/>
        <v>7.59</v>
      </c>
    </row>
    <row r="48" spans="1:14" ht="15.75" thickBot="1" x14ac:dyDescent="0.3">
      <c r="A48" s="179" t="s">
        <v>263</v>
      </c>
      <c r="B48" s="178" t="s">
        <v>82</v>
      </c>
      <c r="C48" s="149">
        <v>1997</v>
      </c>
      <c r="D48" s="298" t="s">
        <v>153</v>
      </c>
      <c r="E48" s="452">
        <v>7.75</v>
      </c>
      <c r="F48" s="453">
        <v>0</v>
      </c>
      <c r="G48" s="454">
        <v>7.78</v>
      </c>
      <c r="H48" s="16">
        <v>39</v>
      </c>
      <c r="I48" s="307">
        <v>43</v>
      </c>
      <c r="J48" s="455"/>
      <c r="K48" s="17"/>
      <c r="L48" s="455">
        <f t="shared" si="3"/>
        <v>7.78</v>
      </c>
      <c r="M48" s="455">
        <f t="shared" si="4"/>
        <v>7.7500000000000009</v>
      </c>
      <c r="N48" s="456">
        <f t="shared" si="5"/>
        <v>0</v>
      </c>
    </row>
    <row r="49" spans="1:14" ht="15.75" thickBot="1" x14ac:dyDescent="0.3">
      <c r="A49" s="179" t="s">
        <v>179</v>
      </c>
      <c r="B49" s="178" t="s">
        <v>180</v>
      </c>
      <c r="C49" s="149">
        <v>1996</v>
      </c>
      <c r="D49" s="300" t="s">
        <v>177</v>
      </c>
      <c r="E49" s="452">
        <v>7.7</v>
      </c>
      <c r="F49" s="453">
        <v>7.56</v>
      </c>
      <c r="G49" s="454">
        <v>7.77</v>
      </c>
      <c r="H49" s="16">
        <v>39</v>
      </c>
      <c r="I49" s="308">
        <v>44</v>
      </c>
      <c r="J49" s="455"/>
      <c r="K49" s="17"/>
      <c r="L49" s="455">
        <f t="shared" si="3"/>
        <v>7.77</v>
      </c>
      <c r="M49" s="455">
        <f t="shared" si="4"/>
        <v>7.700000000000002</v>
      </c>
      <c r="N49" s="456">
        <f t="shared" si="5"/>
        <v>7.56</v>
      </c>
    </row>
    <row r="50" spans="1:14" ht="15.75" thickBot="1" x14ac:dyDescent="0.3">
      <c r="A50" s="32" t="s">
        <v>261</v>
      </c>
      <c r="B50" s="46" t="s">
        <v>70</v>
      </c>
      <c r="C50" s="42">
        <v>1996</v>
      </c>
      <c r="D50" s="742" t="s">
        <v>150</v>
      </c>
      <c r="E50" s="452">
        <v>7.5</v>
      </c>
      <c r="F50" s="453">
        <v>7.77</v>
      </c>
      <c r="G50" s="454"/>
      <c r="H50" s="16">
        <v>39</v>
      </c>
      <c r="I50" s="303">
        <v>45</v>
      </c>
      <c r="J50" s="455"/>
      <c r="K50" s="17"/>
      <c r="L50" s="455">
        <f t="shared" si="3"/>
        <v>7.77</v>
      </c>
      <c r="M50" s="455">
        <f t="shared" si="4"/>
        <v>0</v>
      </c>
      <c r="N50" s="456">
        <f t="shared" si="5"/>
        <v>7.5</v>
      </c>
    </row>
    <row r="51" spans="1:14" ht="15.75" thickBot="1" x14ac:dyDescent="0.3">
      <c r="A51" s="30" t="s">
        <v>114</v>
      </c>
      <c r="B51" s="713" t="s">
        <v>115</v>
      </c>
      <c r="C51" s="724">
        <v>1997</v>
      </c>
      <c r="D51" s="230" t="s">
        <v>109</v>
      </c>
      <c r="E51" s="452">
        <v>0</v>
      </c>
      <c r="F51" s="453">
        <v>7.6</v>
      </c>
      <c r="G51" s="454">
        <v>7.75</v>
      </c>
      <c r="H51" s="16">
        <v>39</v>
      </c>
      <c r="I51" s="307">
        <v>46</v>
      </c>
      <c r="J51" s="455"/>
      <c r="K51" s="309"/>
      <c r="L51" s="455">
        <f t="shared" si="3"/>
        <v>7.75</v>
      </c>
      <c r="M51" s="455">
        <f t="shared" si="4"/>
        <v>7.6</v>
      </c>
      <c r="N51" s="456">
        <f t="shared" si="5"/>
        <v>0</v>
      </c>
    </row>
    <row r="52" spans="1:14" ht="15.75" thickBot="1" x14ac:dyDescent="0.3">
      <c r="A52" s="288" t="s">
        <v>257</v>
      </c>
      <c r="B52" s="289" t="s">
        <v>258</v>
      </c>
      <c r="C52" s="126">
        <v>1996</v>
      </c>
      <c r="D52" s="235" t="s">
        <v>141</v>
      </c>
      <c r="E52" s="452">
        <v>0</v>
      </c>
      <c r="F52" s="453">
        <v>7.73</v>
      </c>
      <c r="G52" s="454">
        <v>0</v>
      </c>
      <c r="H52" s="16">
        <v>39</v>
      </c>
      <c r="I52" s="308">
        <v>47</v>
      </c>
      <c r="J52" s="455"/>
      <c r="K52" s="309"/>
      <c r="L52" s="455">
        <f t="shared" si="3"/>
        <v>7.73</v>
      </c>
      <c r="M52" s="455">
        <f t="shared" si="4"/>
        <v>0</v>
      </c>
      <c r="N52" s="456">
        <f t="shared" si="5"/>
        <v>0</v>
      </c>
    </row>
    <row r="53" spans="1:14" ht="15.75" thickBot="1" x14ac:dyDescent="0.3">
      <c r="A53" s="288" t="s">
        <v>142</v>
      </c>
      <c r="B53" s="289" t="s">
        <v>28</v>
      </c>
      <c r="C53" s="126">
        <v>1997</v>
      </c>
      <c r="D53" s="236" t="s">
        <v>141</v>
      </c>
      <c r="E53" s="452">
        <v>0</v>
      </c>
      <c r="F53" s="453">
        <v>0</v>
      </c>
      <c r="G53" s="454">
        <v>7.73</v>
      </c>
      <c r="H53" s="16">
        <v>39</v>
      </c>
      <c r="I53" s="303">
        <v>48</v>
      </c>
      <c r="J53" s="455"/>
      <c r="K53" s="309"/>
      <c r="L53" s="455">
        <f t="shared" si="3"/>
        <v>7.73</v>
      </c>
      <c r="M53" s="455">
        <f t="shared" si="4"/>
        <v>0</v>
      </c>
      <c r="N53" s="456">
        <f t="shared" si="5"/>
        <v>0</v>
      </c>
    </row>
    <row r="54" spans="1:14" ht="15.75" thickBot="1" x14ac:dyDescent="0.3">
      <c r="A54" s="31" t="s">
        <v>120</v>
      </c>
      <c r="B54" s="34" t="s">
        <v>121</v>
      </c>
      <c r="C54" s="37">
        <v>1998</v>
      </c>
      <c r="D54" s="740" t="s">
        <v>118</v>
      </c>
      <c r="E54" s="452">
        <v>7.14</v>
      </c>
      <c r="F54" s="453">
        <v>7.52</v>
      </c>
      <c r="G54" s="454">
        <v>7.7</v>
      </c>
      <c r="H54" s="16">
        <f>IF(MAX(E54:G54)&lt;4.1,0,IF(MAX(E54:G54)&lt;7.5,(MAX(E54:G54)-4)*10,(MAX(E54:G54)-4)*10+(MAX(E54:G54)-7.5)*10))</f>
        <v>39</v>
      </c>
      <c r="I54" s="307">
        <v>49</v>
      </c>
      <c r="J54" s="455"/>
      <c r="K54" s="309"/>
      <c r="L54" s="455">
        <f t="shared" si="3"/>
        <v>7.7</v>
      </c>
      <c r="M54" s="455">
        <f t="shared" si="4"/>
        <v>7.5200000000000005</v>
      </c>
      <c r="N54" s="456">
        <f t="shared" si="5"/>
        <v>7.14</v>
      </c>
    </row>
    <row r="55" spans="1:14" ht="15.75" thickBot="1" x14ac:dyDescent="0.3">
      <c r="A55" s="30" t="s">
        <v>122</v>
      </c>
      <c r="B55" s="33" t="s">
        <v>123</v>
      </c>
      <c r="C55" s="36">
        <v>1999</v>
      </c>
      <c r="D55" s="740" t="s">
        <v>118</v>
      </c>
      <c r="E55" s="452">
        <v>7.57</v>
      </c>
      <c r="F55" s="453">
        <v>7.5</v>
      </c>
      <c r="G55" s="454">
        <v>7.68</v>
      </c>
      <c r="H55" s="16">
        <v>37</v>
      </c>
      <c r="I55" s="308">
        <v>50</v>
      </c>
      <c r="J55" s="455"/>
      <c r="K55" s="309"/>
      <c r="L55" s="455">
        <f t="shared" si="3"/>
        <v>7.68</v>
      </c>
      <c r="M55" s="455">
        <f t="shared" si="4"/>
        <v>7.57</v>
      </c>
      <c r="N55" s="456">
        <f t="shared" si="5"/>
        <v>7.5</v>
      </c>
    </row>
    <row r="56" spans="1:14" ht="15.75" thickBot="1" x14ac:dyDescent="0.3">
      <c r="A56" s="30" t="s">
        <v>132</v>
      </c>
      <c r="B56" s="33" t="s">
        <v>70</v>
      </c>
      <c r="C56" s="36">
        <v>1998</v>
      </c>
      <c r="D56" s="227" t="s">
        <v>131</v>
      </c>
      <c r="E56" s="452">
        <v>7.68</v>
      </c>
      <c r="F56" s="453">
        <v>0</v>
      </c>
      <c r="G56" s="454"/>
      <c r="H56" s="16">
        <v>37</v>
      </c>
      <c r="I56" s="303">
        <v>51</v>
      </c>
      <c r="J56" s="455"/>
      <c r="K56" s="309"/>
      <c r="L56" s="455">
        <f t="shared" si="3"/>
        <v>7.68</v>
      </c>
      <c r="M56" s="455">
        <f t="shared" si="4"/>
        <v>0</v>
      </c>
      <c r="N56" s="456">
        <f t="shared" si="5"/>
        <v>0</v>
      </c>
    </row>
    <row r="57" spans="1:14" ht="15.75" thickBot="1" x14ac:dyDescent="0.3">
      <c r="A57" s="623" t="s">
        <v>274</v>
      </c>
      <c r="B57" s="178" t="s">
        <v>159</v>
      </c>
      <c r="C57" s="149">
        <v>1997</v>
      </c>
      <c r="D57" s="556" t="s">
        <v>155</v>
      </c>
      <c r="E57" s="611">
        <v>7</v>
      </c>
      <c r="F57" s="453">
        <v>7.24</v>
      </c>
      <c r="G57" s="454">
        <v>7.53</v>
      </c>
      <c r="H57" s="16">
        <v>35</v>
      </c>
      <c r="I57" s="307">
        <v>52</v>
      </c>
      <c r="J57" s="455"/>
      <c r="K57" s="17"/>
      <c r="L57" s="455">
        <f t="shared" si="3"/>
        <v>7.53</v>
      </c>
      <c r="M57" s="455">
        <f t="shared" si="4"/>
        <v>7.2399999999999984</v>
      </c>
      <c r="N57" s="456">
        <f t="shared" si="5"/>
        <v>7</v>
      </c>
    </row>
    <row r="58" spans="1:14" ht="15.75" thickBot="1" x14ac:dyDescent="0.3">
      <c r="A58" s="30" t="s">
        <v>124</v>
      </c>
      <c r="B58" s="736" t="s">
        <v>29</v>
      </c>
      <c r="C58" s="738">
        <v>1999</v>
      </c>
      <c r="D58" s="233" t="s">
        <v>125</v>
      </c>
      <c r="E58" s="452">
        <v>7.5</v>
      </c>
      <c r="F58" s="453">
        <v>0</v>
      </c>
      <c r="G58" s="454">
        <v>7.37</v>
      </c>
      <c r="H58" s="16">
        <f>IF(MAX(E58:G58)&lt;4.1,0,IF(MAX(E58:G58)&lt;7.5,(MAX(E58:G58)-4)*10,(MAX(E58:G58)-4)*10+(MAX(E58:G58)-7.5)*10))</f>
        <v>35</v>
      </c>
      <c r="I58" s="308">
        <v>53</v>
      </c>
      <c r="J58" s="455"/>
      <c r="K58" s="309"/>
      <c r="L58" s="455">
        <f t="shared" si="3"/>
        <v>7.5</v>
      </c>
      <c r="M58" s="455">
        <f t="shared" si="4"/>
        <v>7.370000000000001</v>
      </c>
      <c r="N58" s="456">
        <f t="shared" si="5"/>
        <v>0</v>
      </c>
    </row>
    <row r="59" spans="1:14" ht="15.75" thickBot="1" x14ac:dyDescent="0.3">
      <c r="A59" s="43" t="s">
        <v>149</v>
      </c>
      <c r="B59" s="632" t="s">
        <v>25</v>
      </c>
      <c r="C59" s="41">
        <v>1997</v>
      </c>
      <c r="D59" s="761" t="s">
        <v>150</v>
      </c>
      <c r="E59" s="452">
        <v>7.33</v>
      </c>
      <c r="F59" s="453">
        <v>7.4</v>
      </c>
      <c r="G59" s="454">
        <v>6.9</v>
      </c>
      <c r="H59" s="16">
        <f>IF(MAX(E59:G59)&lt;4.1,0,IF(MAX(E59:G59)&lt;7.5,(MAX(E59:G59)-4)*10,(MAX(E59:G59)-4)*10+(MAX(E59:G59)-7.5)*10))</f>
        <v>34</v>
      </c>
      <c r="I59" s="303">
        <v>54</v>
      </c>
      <c r="J59" s="455"/>
      <c r="K59" s="309"/>
      <c r="L59" s="455">
        <f t="shared" si="3"/>
        <v>7.4</v>
      </c>
      <c r="M59" s="455">
        <f t="shared" si="4"/>
        <v>7.3300000000000018</v>
      </c>
      <c r="N59" s="456">
        <f t="shared" si="5"/>
        <v>6.9</v>
      </c>
    </row>
    <row r="60" spans="1:14" ht="15.75" thickBot="1" x14ac:dyDescent="0.3">
      <c r="A60" s="179" t="s">
        <v>271</v>
      </c>
      <c r="B60" s="178" t="s">
        <v>272</v>
      </c>
      <c r="C60" s="149">
        <v>1996</v>
      </c>
      <c r="D60" s="300" t="s">
        <v>160</v>
      </c>
      <c r="E60" s="452">
        <v>7.27</v>
      </c>
      <c r="F60" s="453">
        <v>0</v>
      </c>
      <c r="G60" s="454">
        <v>0</v>
      </c>
      <c r="H60" s="16">
        <v>32</v>
      </c>
      <c r="I60" s="307">
        <v>55</v>
      </c>
      <c r="J60" s="455"/>
      <c r="K60" s="17"/>
      <c r="L60" s="455">
        <f t="shared" si="3"/>
        <v>7.27</v>
      </c>
      <c r="M60" s="455">
        <f t="shared" si="4"/>
        <v>0</v>
      </c>
      <c r="N60" s="456">
        <f t="shared" si="5"/>
        <v>0</v>
      </c>
    </row>
    <row r="61" spans="1:14" ht="15.75" thickBot="1" x14ac:dyDescent="0.3">
      <c r="A61" s="30" t="s">
        <v>73</v>
      </c>
      <c r="B61" s="33" t="s">
        <v>11</v>
      </c>
      <c r="C61" s="36">
        <v>1998</v>
      </c>
      <c r="D61" s="228" t="s">
        <v>23</v>
      </c>
      <c r="E61" s="452">
        <v>7.13</v>
      </c>
      <c r="F61" s="453">
        <v>0</v>
      </c>
      <c r="G61" s="454">
        <v>7.07</v>
      </c>
      <c r="H61" s="16">
        <f>IF(MAX(E61:G61)&lt;4.1,0,IF(MAX(E61:G61)&lt;7.5,(MAX(E61:G61)-4)*10,(MAX(E61:G61)-4)*10+(MAX(E61:G61)-7.5)*10))</f>
        <v>31.299999999999997</v>
      </c>
      <c r="I61" s="308">
        <v>56</v>
      </c>
      <c r="J61" s="460"/>
      <c r="K61" s="309"/>
      <c r="L61" s="455">
        <f t="shared" si="3"/>
        <v>7.13</v>
      </c>
      <c r="M61" s="455">
        <f t="shared" si="4"/>
        <v>7.0699999999999994</v>
      </c>
      <c r="N61" s="456">
        <f t="shared" si="5"/>
        <v>0</v>
      </c>
    </row>
    <row r="62" spans="1:14" ht="15.75" thickBot="1" x14ac:dyDescent="0.3">
      <c r="A62" s="31" t="s">
        <v>119</v>
      </c>
      <c r="B62" s="34" t="s">
        <v>12</v>
      </c>
      <c r="C62" s="37">
        <v>1999</v>
      </c>
      <c r="D62" s="541" t="s">
        <v>118</v>
      </c>
      <c r="E62" s="452">
        <v>6.72</v>
      </c>
      <c r="F62" s="453">
        <v>6.68</v>
      </c>
      <c r="G62" s="454">
        <v>6.63</v>
      </c>
      <c r="H62" s="16">
        <f>IF(MAX(E62:G62)&lt;4.1,0,IF(MAX(E62:G62)&lt;7.5,(MAX(E62:G62)-4)*10,(MAX(E62:G62)-4)*10+(MAX(E62:G62)-7.5)*10))</f>
        <v>27.199999999999996</v>
      </c>
      <c r="I62" s="303">
        <v>57</v>
      </c>
      <c r="J62" s="455"/>
      <c r="K62" s="309"/>
      <c r="L62" s="455">
        <f t="shared" si="3"/>
        <v>6.72</v>
      </c>
      <c r="M62" s="455">
        <f t="shared" si="4"/>
        <v>6.6799999999999988</v>
      </c>
      <c r="N62" s="456">
        <f t="shared" si="5"/>
        <v>6.63</v>
      </c>
    </row>
    <row r="63" spans="1:14" ht="15.75" thickBot="1" x14ac:dyDescent="0.3">
      <c r="A63" s="30" t="s">
        <v>129</v>
      </c>
      <c r="B63" s="33" t="s">
        <v>130</v>
      </c>
      <c r="C63" s="36">
        <v>1995</v>
      </c>
      <c r="D63" s="228" t="s">
        <v>131</v>
      </c>
      <c r="E63" s="452">
        <v>0</v>
      </c>
      <c r="F63" s="453">
        <v>6.56</v>
      </c>
      <c r="G63" s="454">
        <v>5.96</v>
      </c>
      <c r="H63" s="16">
        <v>25</v>
      </c>
      <c r="I63" s="307">
        <v>58</v>
      </c>
      <c r="J63" s="455"/>
      <c r="K63" s="309"/>
      <c r="L63" s="455">
        <f t="shared" si="3"/>
        <v>6.56</v>
      </c>
      <c r="M63" s="455">
        <f t="shared" si="4"/>
        <v>5.96</v>
      </c>
      <c r="N63" s="456">
        <f t="shared" si="5"/>
        <v>0</v>
      </c>
    </row>
    <row r="64" spans="1:14" ht="15.75" thickBot="1" x14ac:dyDescent="0.3">
      <c r="A64" s="179" t="s">
        <v>157</v>
      </c>
      <c r="B64" s="178" t="s">
        <v>85</v>
      </c>
      <c r="C64" s="149">
        <v>1997</v>
      </c>
      <c r="D64" s="300" t="s">
        <v>155</v>
      </c>
      <c r="E64" s="452"/>
      <c r="F64" s="453"/>
      <c r="G64" s="454"/>
      <c r="H64" s="16">
        <f>IF(MAX(E64:G64)&lt;4.1,0,IF(MAX(E64:G64)&lt;7.5,(MAX(E64:G64)-4)*10,(MAX(E64:G64)-4)*10+(MAX(E64:G64)-7.5)*10))</f>
        <v>0</v>
      </c>
      <c r="I64" s="308">
        <v>59</v>
      </c>
      <c r="J64" s="455"/>
      <c r="K64" s="17"/>
      <c r="L64" s="455">
        <f t="shared" si="3"/>
        <v>0</v>
      </c>
      <c r="M64" s="455">
        <f t="shared" si="4"/>
        <v>0</v>
      </c>
      <c r="N64" s="456">
        <f t="shared" si="5"/>
        <v>0</v>
      </c>
    </row>
    <row r="65" spans="1:14" ht="15.75" thickBot="1" x14ac:dyDescent="0.3">
      <c r="A65" s="668" t="s">
        <v>174</v>
      </c>
      <c r="B65" s="669" t="s">
        <v>11</v>
      </c>
      <c r="C65" s="670">
        <v>1997</v>
      </c>
      <c r="D65" s="671" t="s">
        <v>170</v>
      </c>
      <c r="E65" s="458"/>
      <c r="F65" s="457"/>
      <c r="G65" s="458"/>
      <c r="H65" s="16">
        <f>IF(MAX(E65:G65)&lt;4.1,0,IF(MAX(E65:G65)&lt;7.5,(MAX(E65:G65)-4)*10,(MAX(E65:G65)-4)*10+(MAX(E65:G65)-7.5)*10))</f>
        <v>0</v>
      </c>
      <c r="I65" s="303">
        <v>60</v>
      </c>
      <c r="J65" s="455"/>
      <c r="K65" s="17"/>
      <c r="L65" s="455">
        <f t="shared" si="3"/>
        <v>0</v>
      </c>
      <c r="M65" s="455">
        <f t="shared" si="4"/>
        <v>0</v>
      </c>
      <c r="N65" s="456">
        <f t="shared" si="5"/>
        <v>0</v>
      </c>
    </row>
    <row r="66" spans="1:14" ht="15.75" thickTop="1" x14ac:dyDescent="0.25">
      <c r="A66" s="9"/>
      <c r="B66" s="9"/>
      <c r="C66" s="15"/>
      <c r="D66" s="9"/>
      <c r="E66" s="9"/>
      <c r="F66" s="9"/>
      <c r="G66" s="9"/>
      <c r="H66" s="47"/>
      <c r="I66" s="47"/>
      <c r="J66" s="9"/>
      <c r="K66" s="9"/>
      <c r="L66" s="9"/>
      <c r="M66" s="9"/>
      <c r="N66" s="10"/>
    </row>
    <row r="67" spans="1:14" x14ac:dyDescent="0.25">
      <c r="A67" s="767" t="s">
        <v>21</v>
      </c>
      <c r="B67" s="767"/>
      <c r="C67" s="767"/>
      <c r="D67" s="767"/>
      <c r="E67" s="767"/>
      <c r="F67" s="767"/>
      <c r="G67" s="767"/>
      <c r="H67" s="767"/>
      <c r="I67" s="767"/>
      <c r="J67" s="2"/>
      <c r="K67" s="2"/>
      <c r="L67" s="2"/>
      <c r="M67" s="2"/>
      <c r="N67" s="15"/>
    </row>
    <row r="68" spans="1:14" x14ac:dyDescent="0.25">
      <c r="A68" s="9"/>
      <c r="B68" s="9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</row>
  </sheetData>
  <sortState ref="A6:N65">
    <sortCondition descending="1" ref="L6:L65"/>
    <sortCondition descending="1" ref="M6:M65"/>
    <sortCondition descending="1" ref="H6:H65"/>
  </sortState>
  <mergeCells count="4">
    <mergeCell ref="A1:I1"/>
    <mergeCell ref="E2:I2"/>
    <mergeCell ref="A67:I67"/>
    <mergeCell ref="A3:I3"/>
  </mergeCells>
  <phoneticPr fontId="0" type="noConversion"/>
  <conditionalFormatting sqref="E46:G47 E10:G25 E49:G65 E29:G39">
    <cfRule type="cellIs" dxfId="59" priority="11" stopIfTrue="1" operator="equal">
      <formula>0</formula>
    </cfRule>
  </conditionalFormatting>
  <conditionalFormatting sqref="E8:G8">
    <cfRule type="cellIs" dxfId="58" priority="9" stopIfTrue="1" operator="equal">
      <formula>0</formula>
    </cfRule>
  </conditionalFormatting>
  <conditionalFormatting sqref="E9:G9">
    <cfRule type="cellIs" dxfId="57" priority="8" stopIfTrue="1" operator="equal">
      <formula>0</formula>
    </cfRule>
  </conditionalFormatting>
  <conditionalFormatting sqref="E48:G48">
    <cfRule type="cellIs" dxfId="56" priority="7" stopIfTrue="1" operator="equal">
      <formula>0</formula>
    </cfRule>
  </conditionalFormatting>
  <conditionalFormatting sqref="E41:G45">
    <cfRule type="cellIs" dxfId="55" priority="6" stopIfTrue="1" operator="equal">
      <formula>0</formula>
    </cfRule>
  </conditionalFormatting>
  <conditionalFormatting sqref="E40:G40">
    <cfRule type="cellIs" dxfId="54" priority="5" stopIfTrue="1" operator="equal">
      <formula>0</formula>
    </cfRule>
  </conditionalFormatting>
  <conditionalFormatting sqref="E6:G6">
    <cfRule type="cellIs" dxfId="53" priority="3" stopIfTrue="1" operator="equal">
      <formula>0</formula>
    </cfRule>
  </conditionalFormatting>
  <conditionalFormatting sqref="E7:G7">
    <cfRule type="cellIs" dxfId="52" priority="2" stopIfTrue="1" operator="equal">
      <formula>0</formula>
    </cfRule>
  </conditionalFormatting>
  <conditionalFormatting sqref="E26:G28">
    <cfRule type="cellIs" dxfId="51" priority="1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8"/>
  <sheetViews>
    <sheetView topLeftCell="A53" zoomScale="130" zoomScaleNormal="130" workbookViewId="0">
      <selection activeCell="I60" sqref="I60"/>
    </sheetView>
  </sheetViews>
  <sheetFormatPr defaultRowHeight="15" x14ac:dyDescent="0.25"/>
  <cols>
    <col min="1" max="1" width="14.85546875" customWidth="1"/>
    <col min="2" max="2" width="12.5703125" customWidth="1"/>
    <col min="3" max="3" width="9.7109375" style="1" customWidth="1"/>
    <col min="4" max="4" width="36.140625" customWidth="1"/>
    <col min="5" max="7" width="9.7109375" customWidth="1"/>
  </cols>
  <sheetData>
    <row r="1" spans="1:9" ht="20.25" customHeight="1" x14ac:dyDescent="0.3">
      <c r="A1" s="763" t="s">
        <v>182</v>
      </c>
      <c r="B1" s="763"/>
      <c r="C1" s="763"/>
      <c r="D1" s="763"/>
      <c r="E1" s="763"/>
      <c r="F1" s="763"/>
      <c r="G1" s="763"/>
      <c r="H1" s="9"/>
      <c r="I1" s="10"/>
    </row>
    <row r="2" spans="1:9" s="22" customFormat="1" ht="13.5" customHeight="1" x14ac:dyDescent="0.25">
      <c r="A2" s="21" t="s">
        <v>23</v>
      </c>
      <c r="C2" s="23"/>
      <c r="D2" s="19"/>
      <c r="E2" s="764" t="s">
        <v>183</v>
      </c>
      <c r="F2" s="764"/>
      <c r="G2" s="764"/>
      <c r="H2" s="19"/>
      <c r="I2" s="20"/>
    </row>
    <row r="3" spans="1:9" x14ac:dyDescent="0.25">
      <c r="A3" s="765" t="s">
        <v>18</v>
      </c>
      <c r="B3" s="765"/>
      <c r="C3" s="765"/>
      <c r="D3" s="765"/>
      <c r="E3" s="765"/>
      <c r="F3" s="765"/>
      <c r="G3" s="765"/>
      <c r="H3" s="11"/>
      <c r="I3" s="10"/>
    </row>
    <row r="4" spans="1:9" ht="15.75" thickBot="1" x14ac:dyDescent="0.3">
      <c r="A4" s="3"/>
      <c r="B4" s="12"/>
      <c r="C4" s="12"/>
      <c r="D4" s="12"/>
      <c r="E4" s="9"/>
      <c r="F4" s="9"/>
      <c r="G4" s="9"/>
      <c r="H4" s="9"/>
      <c r="I4" s="10"/>
    </row>
    <row r="5" spans="1:9" ht="27" thickTop="1" thickBot="1" x14ac:dyDescent="0.3">
      <c r="A5" s="38" t="s">
        <v>1</v>
      </c>
      <c r="B5" s="27" t="s">
        <v>2</v>
      </c>
      <c r="C5" s="271" t="s">
        <v>3</v>
      </c>
      <c r="D5" s="40" t="s">
        <v>4</v>
      </c>
      <c r="E5" s="38" t="s">
        <v>5</v>
      </c>
      <c r="F5" s="39" t="s">
        <v>6</v>
      </c>
      <c r="G5" s="40" t="s">
        <v>7</v>
      </c>
      <c r="H5" s="279" t="s">
        <v>100</v>
      </c>
      <c r="I5" s="5"/>
    </row>
    <row r="6" spans="1:9" x14ac:dyDescent="0.25">
      <c r="A6" s="383" t="s">
        <v>168</v>
      </c>
      <c r="B6" s="712" t="s">
        <v>169</v>
      </c>
      <c r="C6" s="723">
        <v>1997</v>
      </c>
      <c r="D6" s="298" t="s">
        <v>170</v>
      </c>
      <c r="E6" s="13">
        <v>54</v>
      </c>
      <c r="F6" s="49">
        <f t="shared" ref="F6:F37" si="0">E6*1.5</f>
        <v>81</v>
      </c>
      <c r="G6" s="307">
        <v>1</v>
      </c>
      <c r="H6" s="9">
        <v>1</v>
      </c>
      <c r="I6" s="10"/>
    </row>
    <row r="7" spans="1:9" x14ac:dyDescent="0.25">
      <c r="A7" s="30" t="s">
        <v>120</v>
      </c>
      <c r="B7" s="722" t="s">
        <v>121</v>
      </c>
      <c r="C7" s="290">
        <v>1998</v>
      </c>
      <c r="D7" s="554" t="s">
        <v>118</v>
      </c>
      <c r="E7" s="6">
        <v>51</v>
      </c>
      <c r="F7" s="50">
        <f t="shared" si="0"/>
        <v>76.5</v>
      </c>
      <c r="G7" s="305">
        <v>2</v>
      </c>
      <c r="H7" s="9">
        <v>18</v>
      </c>
      <c r="I7" s="10"/>
    </row>
    <row r="8" spans="1:9" ht="15.75" thickBot="1" x14ac:dyDescent="0.3">
      <c r="A8" s="282" t="s">
        <v>107</v>
      </c>
      <c r="B8" s="744" t="s">
        <v>12</v>
      </c>
      <c r="C8" s="750">
        <v>1996</v>
      </c>
      <c r="D8" s="727" t="s">
        <v>30</v>
      </c>
      <c r="E8" s="6">
        <v>50</v>
      </c>
      <c r="F8" s="50">
        <f t="shared" si="0"/>
        <v>75</v>
      </c>
      <c r="G8" s="303">
        <v>3</v>
      </c>
      <c r="H8" s="9">
        <v>3</v>
      </c>
      <c r="I8" s="10"/>
    </row>
    <row r="9" spans="1:9" x14ac:dyDescent="0.25">
      <c r="A9" s="179" t="s">
        <v>175</v>
      </c>
      <c r="B9" s="733" t="s">
        <v>176</v>
      </c>
      <c r="C9" s="737">
        <v>1996</v>
      </c>
      <c r="D9" s="387" t="s">
        <v>177</v>
      </c>
      <c r="E9" s="6">
        <v>47</v>
      </c>
      <c r="F9" s="50">
        <f t="shared" si="0"/>
        <v>70.5</v>
      </c>
      <c r="G9" s="307">
        <v>4</v>
      </c>
      <c r="H9" s="9">
        <v>10</v>
      </c>
      <c r="I9" s="10"/>
    </row>
    <row r="10" spans="1:9" x14ac:dyDescent="0.25">
      <c r="A10" s="183" t="s">
        <v>164</v>
      </c>
      <c r="B10" s="178" t="s">
        <v>27</v>
      </c>
      <c r="C10" s="149">
        <v>1995</v>
      </c>
      <c r="D10" s="300" t="s">
        <v>165</v>
      </c>
      <c r="E10" s="6">
        <v>46</v>
      </c>
      <c r="F10" s="50">
        <f t="shared" si="0"/>
        <v>69</v>
      </c>
      <c r="G10" s="305">
        <v>5</v>
      </c>
      <c r="H10" s="9">
        <v>2</v>
      </c>
      <c r="I10" s="10"/>
    </row>
    <row r="11" spans="1:9" ht="15.75" thickBot="1" x14ac:dyDescent="0.3">
      <c r="A11" s="30" t="s">
        <v>129</v>
      </c>
      <c r="B11" s="33" t="s">
        <v>130</v>
      </c>
      <c r="C11" s="36">
        <v>1995</v>
      </c>
      <c r="D11" s="228" t="s">
        <v>131</v>
      </c>
      <c r="E11" s="6">
        <v>45</v>
      </c>
      <c r="F11" s="50">
        <f t="shared" si="0"/>
        <v>67.5</v>
      </c>
      <c r="G11" s="303">
        <v>6</v>
      </c>
      <c r="H11" s="9">
        <v>20</v>
      </c>
      <c r="I11" s="10"/>
    </row>
    <row r="12" spans="1:9" x14ac:dyDescent="0.25">
      <c r="A12" s="179" t="s">
        <v>152</v>
      </c>
      <c r="B12" s="178" t="s">
        <v>8</v>
      </c>
      <c r="C12" s="149">
        <v>1996</v>
      </c>
      <c r="D12" s="300" t="s">
        <v>153</v>
      </c>
      <c r="E12" s="6">
        <v>39</v>
      </c>
      <c r="F12" s="50">
        <f t="shared" si="0"/>
        <v>58.5</v>
      </c>
      <c r="G12" s="307">
        <v>7</v>
      </c>
      <c r="H12" s="9">
        <v>6</v>
      </c>
      <c r="I12" s="10"/>
    </row>
    <row r="13" spans="1:9" x14ac:dyDescent="0.25">
      <c r="A13" s="553" t="s">
        <v>26</v>
      </c>
      <c r="B13" s="33" t="s">
        <v>9</v>
      </c>
      <c r="C13" s="36">
        <v>1998</v>
      </c>
      <c r="D13" s="228" t="s">
        <v>23</v>
      </c>
      <c r="E13" s="6">
        <v>35</v>
      </c>
      <c r="F13" s="50">
        <f t="shared" si="0"/>
        <v>52.5</v>
      </c>
      <c r="G13" s="305">
        <v>8</v>
      </c>
      <c r="H13" s="9">
        <v>7</v>
      </c>
      <c r="I13" s="10"/>
    </row>
    <row r="14" spans="1:9" ht="15.75" thickBot="1" x14ac:dyDescent="0.3">
      <c r="A14" s="43" t="s">
        <v>149</v>
      </c>
      <c r="B14" s="706" t="s">
        <v>25</v>
      </c>
      <c r="C14" s="42">
        <v>1997</v>
      </c>
      <c r="D14" s="547" t="s">
        <v>150</v>
      </c>
      <c r="E14" s="6">
        <v>35</v>
      </c>
      <c r="F14" s="50">
        <f t="shared" si="0"/>
        <v>52.5</v>
      </c>
      <c r="G14" s="303">
        <v>9</v>
      </c>
      <c r="H14" s="9">
        <v>23</v>
      </c>
      <c r="I14" s="10"/>
    </row>
    <row r="15" spans="1:9" x14ac:dyDescent="0.25">
      <c r="A15" s="282" t="s">
        <v>139</v>
      </c>
      <c r="B15" s="283" t="s">
        <v>140</v>
      </c>
      <c r="C15" s="60">
        <v>1995</v>
      </c>
      <c r="D15" s="286" t="s">
        <v>141</v>
      </c>
      <c r="E15" s="6">
        <v>35</v>
      </c>
      <c r="F15" s="50">
        <f t="shared" si="0"/>
        <v>52.5</v>
      </c>
      <c r="G15" s="307">
        <v>10</v>
      </c>
      <c r="H15" s="9">
        <v>26</v>
      </c>
      <c r="I15" s="10"/>
    </row>
    <row r="16" spans="1:9" x14ac:dyDescent="0.25">
      <c r="A16" s="179" t="s">
        <v>271</v>
      </c>
      <c r="B16" s="178" t="s">
        <v>272</v>
      </c>
      <c r="C16" s="149">
        <v>1996</v>
      </c>
      <c r="D16" s="387" t="s">
        <v>160</v>
      </c>
      <c r="E16" s="6">
        <v>35</v>
      </c>
      <c r="F16" s="50">
        <f t="shared" si="0"/>
        <v>52.5</v>
      </c>
      <c r="G16" s="305">
        <v>11</v>
      </c>
      <c r="H16" s="9">
        <v>43</v>
      </c>
      <c r="I16" s="10"/>
    </row>
    <row r="17" spans="1:9" ht="15.75" thickBot="1" x14ac:dyDescent="0.3">
      <c r="A17" s="30" t="s">
        <v>71</v>
      </c>
      <c r="B17" s="33" t="s">
        <v>72</v>
      </c>
      <c r="C17" s="36">
        <v>1996</v>
      </c>
      <c r="D17" s="755" t="s">
        <v>30</v>
      </c>
      <c r="E17" s="7">
        <v>34</v>
      </c>
      <c r="F17" s="50">
        <f t="shared" si="0"/>
        <v>51</v>
      </c>
      <c r="G17" s="303">
        <v>12</v>
      </c>
      <c r="H17" s="9">
        <v>11</v>
      </c>
      <c r="I17" s="10"/>
    </row>
    <row r="18" spans="1:9" x14ac:dyDescent="0.25">
      <c r="A18" s="183" t="s">
        <v>179</v>
      </c>
      <c r="B18" s="182" t="s">
        <v>180</v>
      </c>
      <c r="C18" s="181">
        <v>1996</v>
      </c>
      <c r="D18" s="386" t="s">
        <v>177</v>
      </c>
      <c r="E18" s="6">
        <v>34</v>
      </c>
      <c r="F18" s="50">
        <f t="shared" si="0"/>
        <v>51</v>
      </c>
      <c r="G18" s="307">
        <v>13</v>
      </c>
      <c r="H18" s="9">
        <v>13</v>
      </c>
      <c r="I18" s="10"/>
    </row>
    <row r="19" spans="1:9" x14ac:dyDescent="0.25">
      <c r="A19" s="179" t="s">
        <v>181</v>
      </c>
      <c r="B19" s="178" t="s">
        <v>72</v>
      </c>
      <c r="C19" s="149">
        <v>1995</v>
      </c>
      <c r="D19" s="386" t="s">
        <v>177</v>
      </c>
      <c r="E19" s="6">
        <v>34</v>
      </c>
      <c r="F19" s="50">
        <f t="shared" si="0"/>
        <v>51</v>
      </c>
      <c r="G19" s="305">
        <v>14</v>
      </c>
      <c r="H19" s="9">
        <v>13</v>
      </c>
      <c r="I19" s="10"/>
    </row>
    <row r="20" spans="1:9" ht="15.75" thickBot="1" x14ac:dyDescent="0.3">
      <c r="A20" s="179" t="s">
        <v>171</v>
      </c>
      <c r="B20" s="178" t="s">
        <v>137</v>
      </c>
      <c r="C20" s="181">
        <v>1997</v>
      </c>
      <c r="D20" s="386" t="s">
        <v>170</v>
      </c>
      <c r="E20" s="6">
        <v>34</v>
      </c>
      <c r="F20" s="50">
        <f t="shared" si="0"/>
        <v>51</v>
      </c>
      <c r="G20" s="303">
        <v>15</v>
      </c>
      <c r="H20" s="9">
        <v>25</v>
      </c>
      <c r="I20" s="10"/>
    </row>
    <row r="21" spans="1:9" x14ac:dyDescent="0.25">
      <c r="A21" s="179" t="s">
        <v>161</v>
      </c>
      <c r="B21" s="178" t="s">
        <v>86</v>
      </c>
      <c r="C21" s="149">
        <v>1996</v>
      </c>
      <c r="D21" s="300" t="s">
        <v>160</v>
      </c>
      <c r="E21" s="6">
        <v>33</v>
      </c>
      <c r="F21" s="50">
        <f t="shared" si="0"/>
        <v>49.5</v>
      </c>
      <c r="G21" s="307">
        <v>16</v>
      </c>
      <c r="H21" s="9">
        <v>20</v>
      </c>
      <c r="I21" s="10"/>
    </row>
    <row r="22" spans="1:9" x14ac:dyDescent="0.25">
      <c r="A22" s="183" t="s">
        <v>143</v>
      </c>
      <c r="B22" s="712" t="s">
        <v>115</v>
      </c>
      <c r="C22" s="723">
        <v>1997</v>
      </c>
      <c r="D22" s="286" t="s">
        <v>141</v>
      </c>
      <c r="E22" s="6">
        <v>33</v>
      </c>
      <c r="F22" s="50">
        <f t="shared" si="0"/>
        <v>49.5</v>
      </c>
      <c r="G22" s="305">
        <v>17</v>
      </c>
      <c r="H22" s="9">
        <v>32</v>
      </c>
      <c r="I22" s="10"/>
    </row>
    <row r="23" spans="1:9" ht="15.75" thickBot="1" x14ac:dyDescent="0.3">
      <c r="A23" s="30" t="s">
        <v>110</v>
      </c>
      <c r="B23" s="231" t="s">
        <v>111</v>
      </c>
      <c r="C23" s="232">
        <v>1996</v>
      </c>
      <c r="D23" s="550" t="s">
        <v>109</v>
      </c>
      <c r="E23" s="6">
        <v>32</v>
      </c>
      <c r="F23" s="50">
        <f t="shared" si="0"/>
        <v>48</v>
      </c>
      <c r="G23" s="303">
        <v>18</v>
      </c>
      <c r="H23" s="9">
        <v>12</v>
      </c>
      <c r="I23" s="10"/>
    </row>
    <row r="24" spans="1:9" x14ac:dyDescent="0.25">
      <c r="A24" s="43" t="s">
        <v>151</v>
      </c>
      <c r="B24" s="746" t="s">
        <v>25</v>
      </c>
      <c r="C24" s="751">
        <v>1998</v>
      </c>
      <c r="D24" s="752" t="s">
        <v>150</v>
      </c>
      <c r="E24" s="6">
        <v>32</v>
      </c>
      <c r="F24" s="50">
        <f t="shared" si="0"/>
        <v>48</v>
      </c>
      <c r="G24" s="307">
        <v>19</v>
      </c>
      <c r="H24" s="9">
        <v>17</v>
      </c>
      <c r="I24" s="10"/>
    </row>
    <row r="25" spans="1:9" x14ac:dyDescent="0.25">
      <c r="A25" s="30" t="s">
        <v>22</v>
      </c>
      <c r="B25" s="722" t="s">
        <v>10</v>
      </c>
      <c r="C25" s="290">
        <v>1995</v>
      </c>
      <c r="D25" s="228" t="s">
        <v>30</v>
      </c>
      <c r="E25" s="6">
        <v>31</v>
      </c>
      <c r="F25" s="50">
        <f t="shared" si="0"/>
        <v>46.5</v>
      </c>
      <c r="G25" s="305">
        <v>20</v>
      </c>
      <c r="H25" s="9">
        <v>4</v>
      </c>
      <c r="I25" s="10"/>
    </row>
    <row r="26" spans="1:9" ht="15.75" thickBot="1" x14ac:dyDescent="0.3">
      <c r="A26" s="31" t="s">
        <v>24</v>
      </c>
      <c r="B26" s="34" t="s">
        <v>25</v>
      </c>
      <c r="C26" s="37">
        <v>1997</v>
      </c>
      <c r="D26" s="228" t="s">
        <v>23</v>
      </c>
      <c r="E26" s="6">
        <v>31</v>
      </c>
      <c r="F26" s="50">
        <f t="shared" si="0"/>
        <v>46.5</v>
      </c>
      <c r="G26" s="303">
        <v>21</v>
      </c>
      <c r="H26" s="9">
        <v>5</v>
      </c>
      <c r="I26" s="10"/>
    </row>
    <row r="27" spans="1:9" x14ac:dyDescent="0.25">
      <c r="A27" s="179" t="s">
        <v>136</v>
      </c>
      <c r="B27" s="178" t="s">
        <v>10</v>
      </c>
      <c r="C27" s="149">
        <v>1997</v>
      </c>
      <c r="D27" s="300" t="s">
        <v>153</v>
      </c>
      <c r="E27" s="6">
        <v>31</v>
      </c>
      <c r="F27" s="50">
        <f t="shared" si="0"/>
        <v>46.5</v>
      </c>
      <c r="G27" s="307">
        <v>22</v>
      </c>
      <c r="H27" s="9">
        <v>19</v>
      </c>
      <c r="I27" s="10"/>
    </row>
    <row r="28" spans="1:9" x14ac:dyDescent="0.25">
      <c r="A28" s="30" t="s">
        <v>87</v>
      </c>
      <c r="B28" s="33" t="s">
        <v>86</v>
      </c>
      <c r="C28" s="37">
        <v>1998</v>
      </c>
      <c r="D28" s="228" t="s">
        <v>30</v>
      </c>
      <c r="E28" s="6">
        <v>31</v>
      </c>
      <c r="F28" s="50">
        <f t="shared" si="0"/>
        <v>46.5</v>
      </c>
      <c r="G28" s="305">
        <v>23</v>
      </c>
      <c r="H28" s="9">
        <v>27</v>
      </c>
      <c r="I28" s="10"/>
    </row>
    <row r="29" spans="1:9" ht="15.75" thickBot="1" x14ac:dyDescent="0.3">
      <c r="A29" s="179" t="s">
        <v>178</v>
      </c>
      <c r="B29" s="178" t="s">
        <v>138</v>
      </c>
      <c r="C29" s="149">
        <v>1996</v>
      </c>
      <c r="D29" s="300" t="s">
        <v>177</v>
      </c>
      <c r="E29" s="6">
        <v>30</v>
      </c>
      <c r="F29" s="50">
        <f t="shared" si="0"/>
        <v>45</v>
      </c>
      <c r="G29" s="303">
        <v>24</v>
      </c>
      <c r="H29" s="9">
        <v>8</v>
      </c>
      <c r="I29" s="10"/>
    </row>
    <row r="30" spans="1:9" x14ac:dyDescent="0.25">
      <c r="A30" s="30" t="s">
        <v>127</v>
      </c>
      <c r="B30" s="736" t="s">
        <v>128</v>
      </c>
      <c r="C30" s="738">
        <v>1997</v>
      </c>
      <c r="D30" s="234" t="s">
        <v>125</v>
      </c>
      <c r="E30" s="6">
        <v>29</v>
      </c>
      <c r="F30" s="50">
        <f t="shared" si="0"/>
        <v>43.5</v>
      </c>
      <c r="G30" s="307">
        <v>25</v>
      </c>
      <c r="H30" s="9">
        <v>8</v>
      </c>
      <c r="I30" s="10"/>
    </row>
    <row r="31" spans="1:9" x14ac:dyDescent="0.25">
      <c r="A31" s="30" t="s">
        <v>255</v>
      </c>
      <c r="B31" s="713" t="s">
        <v>256</v>
      </c>
      <c r="C31" s="724">
        <v>1998</v>
      </c>
      <c r="D31" s="233" t="s">
        <v>125</v>
      </c>
      <c r="E31" s="6">
        <v>29</v>
      </c>
      <c r="F31" s="50">
        <f t="shared" si="0"/>
        <v>43.5</v>
      </c>
      <c r="G31" s="305">
        <v>26</v>
      </c>
      <c r="H31" s="9">
        <v>27</v>
      </c>
      <c r="I31" s="10"/>
    </row>
    <row r="32" spans="1:9" ht="15.75" thickBot="1" x14ac:dyDescent="0.3">
      <c r="A32" s="179" t="s">
        <v>154</v>
      </c>
      <c r="B32" s="178" t="s">
        <v>12</v>
      </c>
      <c r="C32" s="149">
        <v>1997</v>
      </c>
      <c r="D32" s="300" t="s">
        <v>153</v>
      </c>
      <c r="E32" s="6">
        <v>29</v>
      </c>
      <c r="F32" s="50">
        <f t="shared" si="0"/>
        <v>43.5</v>
      </c>
      <c r="G32" s="303">
        <v>27</v>
      </c>
      <c r="H32" s="9">
        <v>30</v>
      </c>
      <c r="I32" s="10"/>
    </row>
    <row r="33" spans="1:9" x14ac:dyDescent="0.25">
      <c r="A33" s="179" t="s">
        <v>263</v>
      </c>
      <c r="B33" s="178" t="s">
        <v>82</v>
      </c>
      <c r="C33" s="149">
        <v>1997</v>
      </c>
      <c r="D33" s="300" t="s">
        <v>153</v>
      </c>
      <c r="E33" s="6">
        <v>29</v>
      </c>
      <c r="F33" s="50">
        <f t="shared" si="0"/>
        <v>43.5</v>
      </c>
      <c r="G33" s="307">
        <v>28</v>
      </c>
      <c r="H33" s="9">
        <v>44</v>
      </c>
      <c r="I33" s="10"/>
    </row>
    <row r="34" spans="1:9" x14ac:dyDescent="0.25">
      <c r="A34" s="31" t="s">
        <v>126</v>
      </c>
      <c r="B34" s="735" t="s">
        <v>99</v>
      </c>
      <c r="C34" s="738">
        <v>1996</v>
      </c>
      <c r="D34" s="233" t="s">
        <v>125</v>
      </c>
      <c r="E34" s="6">
        <v>28</v>
      </c>
      <c r="F34" s="50">
        <f t="shared" si="0"/>
        <v>42</v>
      </c>
      <c r="G34" s="305">
        <v>29</v>
      </c>
      <c r="H34" s="9">
        <v>27</v>
      </c>
      <c r="I34" s="10"/>
    </row>
    <row r="35" spans="1:9" ht="15.75" thickBot="1" x14ac:dyDescent="0.3">
      <c r="A35" s="288" t="s">
        <v>142</v>
      </c>
      <c r="B35" s="747" t="s">
        <v>28</v>
      </c>
      <c r="C35" s="126">
        <v>1997</v>
      </c>
      <c r="D35" s="754" t="s">
        <v>141</v>
      </c>
      <c r="E35" s="6">
        <v>28</v>
      </c>
      <c r="F35" s="50">
        <f t="shared" si="0"/>
        <v>42</v>
      </c>
      <c r="G35" s="303">
        <v>30</v>
      </c>
      <c r="H35" s="9">
        <v>34</v>
      </c>
      <c r="I35" s="10"/>
    </row>
    <row r="36" spans="1:9" x14ac:dyDescent="0.25">
      <c r="A36" s="179" t="s">
        <v>166</v>
      </c>
      <c r="B36" s="720" t="s">
        <v>29</v>
      </c>
      <c r="C36" s="149">
        <v>1996</v>
      </c>
      <c r="D36" s="300" t="s">
        <v>165</v>
      </c>
      <c r="E36" s="6">
        <v>27</v>
      </c>
      <c r="F36" s="50">
        <f t="shared" si="0"/>
        <v>40.5</v>
      </c>
      <c r="G36" s="307">
        <v>31</v>
      </c>
      <c r="H36" s="9">
        <v>15</v>
      </c>
      <c r="I36" s="10"/>
    </row>
    <row r="37" spans="1:9" x14ac:dyDescent="0.25">
      <c r="A37" s="179" t="s">
        <v>270</v>
      </c>
      <c r="B37" s="720" t="s">
        <v>137</v>
      </c>
      <c r="C37" s="149">
        <v>1998</v>
      </c>
      <c r="D37" s="729" t="s">
        <v>160</v>
      </c>
      <c r="E37" s="7">
        <v>27</v>
      </c>
      <c r="F37" s="50">
        <f t="shared" si="0"/>
        <v>40.5</v>
      </c>
      <c r="G37" s="305">
        <v>32</v>
      </c>
      <c r="H37" s="9">
        <v>22</v>
      </c>
      <c r="I37" s="10"/>
    </row>
    <row r="38" spans="1:9" ht="15.75" thickBot="1" x14ac:dyDescent="0.3">
      <c r="A38" s="183" t="s">
        <v>162</v>
      </c>
      <c r="B38" s="745" t="s">
        <v>163</v>
      </c>
      <c r="C38" s="181">
        <v>1996</v>
      </c>
      <c r="D38" s="730" t="s">
        <v>160</v>
      </c>
      <c r="E38" s="7">
        <v>26</v>
      </c>
      <c r="F38" s="50">
        <f t="shared" ref="F38:F69" si="1">E38*1.5</f>
        <v>39</v>
      </c>
      <c r="G38" s="303">
        <v>33</v>
      </c>
      <c r="H38" s="9">
        <v>32</v>
      </c>
      <c r="I38" s="10"/>
    </row>
    <row r="39" spans="1:9" x14ac:dyDescent="0.25">
      <c r="A39" s="179" t="s">
        <v>158</v>
      </c>
      <c r="B39" s="720" t="s">
        <v>27</v>
      </c>
      <c r="C39" s="149">
        <v>1995</v>
      </c>
      <c r="D39" s="300" t="s">
        <v>155</v>
      </c>
      <c r="E39" s="6">
        <v>26</v>
      </c>
      <c r="F39" s="50">
        <f t="shared" si="1"/>
        <v>39</v>
      </c>
      <c r="G39" s="307">
        <v>34</v>
      </c>
      <c r="H39" s="9">
        <v>36</v>
      </c>
      <c r="I39" s="10"/>
    </row>
    <row r="40" spans="1:9" x14ac:dyDescent="0.25">
      <c r="A40" s="282" t="s">
        <v>92</v>
      </c>
      <c r="B40" s="748" t="s">
        <v>25</v>
      </c>
      <c r="C40" s="60">
        <v>1998</v>
      </c>
      <c r="D40" s="228" t="s">
        <v>23</v>
      </c>
      <c r="E40" s="6">
        <v>25</v>
      </c>
      <c r="F40" s="50">
        <f t="shared" si="1"/>
        <v>37.5</v>
      </c>
      <c r="G40" s="305">
        <v>35</v>
      </c>
      <c r="H40" s="9">
        <v>31</v>
      </c>
      <c r="I40" s="10"/>
    </row>
    <row r="41" spans="1:9" ht="15.75" thickBot="1" x14ac:dyDescent="0.3">
      <c r="A41" s="30" t="s">
        <v>124</v>
      </c>
      <c r="B41" s="713" t="s">
        <v>29</v>
      </c>
      <c r="C41" s="724">
        <v>1999</v>
      </c>
      <c r="D41" s="753" t="s">
        <v>125</v>
      </c>
      <c r="E41" s="6">
        <v>25</v>
      </c>
      <c r="F41" s="50">
        <f t="shared" si="1"/>
        <v>37.5</v>
      </c>
      <c r="G41" s="303">
        <v>36</v>
      </c>
      <c r="H41" s="9">
        <v>42</v>
      </c>
      <c r="I41" s="10"/>
    </row>
    <row r="42" spans="1:9" x14ac:dyDescent="0.25">
      <c r="A42" s="31" t="s">
        <v>116</v>
      </c>
      <c r="B42" s="34" t="s">
        <v>117</v>
      </c>
      <c r="C42" s="37">
        <v>1997</v>
      </c>
      <c r="D42" s="270" t="s">
        <v>118</v>
      </c>
      <c r="E42" s="6">
        <v>25</v>
      </c>
      <c r="F42" s="50">
        <f t="shared" si="1"/>
        <v>37.5</v>
      </c>
      <c r="G42" s="307">
        <v>37</v>
      </c>
      <c r="H42" s="9">
        <v>46</v>
      </c>
      <c r="I42" s="10"/>
    </row>
    <row r="43" spans="1:9" x14ac:dyDescent="0.25">
      <c r="A43" s="30" t="s">
        <v>108</v>
      </c>
      <c r="B43" s="713" t="s">
        <v>99</v>
      </c>
      <c r="C43" s="724">
        <v>1996</v>
      </c>
      <c r="D43" s="233" t="s">
        <v>109</v>
      </c>
      <c r="E43" s="6">
        <v>24</v>
      </c>
      <c r="F43" s="50">
        <f t="shared" si="1"/>
        <v>36</v>
      </c>
      <c r="G43" s="305">
        <v>38</v>
      </c>
      <c r="H43" s="9">
        <v>16</v>
      </c>
      <c r="I43" s="10"/>
    </row>
    <row r="44" spans="1:9" ht="15.75" thickBot="1" x14ac:dyDescent="0.3">
      <c r="A44" s="30" t="s">
        <v>73</v>
      </c>
      <c r="B44" s="33" t="s">
        <v>11</v>
      </c>
      <c r="C44" s="36">
        <v>1998</v>
      </c>
      <c r="D44" s="228" t="s">
        <v>23</v>
      </c>
      <c r="E44" s="6">
        <v>24</v>
      </c>
      <c r="F44" s="50">
        <f t="shared" si="1"/>
        <v>36</v>
      </c>
      <c r="G44" s="303">
        <v>39</v>
      </c>
      <c r="H44" s="9">
        <v>35</v>
      </c>
      <c r="I44" s="10"/>
    </row>
    <row r="45" spans="1:9" x14ac:dyDescent="0.25">
      <c r="A45" s="179" t="s">
        <v>264</v>
      </c>
      <c r="B45" s="178" t="s">
        <v>137</v>
      </c>
      <c r="C45" s="149">
        <v>1996</v>
      </c>
      <c r="D45" s="300" t="s">
        <v>165</v>
      </c>
      <c r="E45" s="6">
        <v>23</v>
      </c>
      <c r="F45" s="50">
        <f t="shared" si="1"/>
        <v>34.5</v>
      </c>
      <c r="G45" s="307">
        <v>40</v>
      </c>
      <c r="H45" s="9">
        <v>45</v>
      </c>
      <c r="I45" s="10"/>
    </row>
    <row r="46" spans="1:9" x14ac:dyDescent="0.25">
      <c r="A46" s="284" t="s">
        <v>134</v>
      </c>
      <c r="B46" s="285" t="s">
        <v>135</v>
      </c>
      <c r="C46" s="58">
        <v>1996</v>
      </c>
      <c r="D46" s="229" t="s">
        <v>131</v>
      </c>
      <c r="E46" s="6">
        <v>22</v>
      </c>
      <c r="F46" s="50">
        <f t="shared" si="1"/>
        <v>33</v>
      </c>
      <c r="G46" s="305">
        <v>41</v>
      </c>
      <c r="H46" s="9">
        <v>40</v>
      </c>
      <c r="I46" s="10"/>
    </row>
    <row r="47" spans="1:9" ht="15.75" thickBot="1" x14ac:dyDescent="0.3">
      <c r="A47" s="30" t="s">
        <v>132</v>
      </c>
      <c r="B47" s="33" t="s">
        <v>70</v>
      </c>
      <c r="C47" s="36">
        <v>1998</v>
      </c>
      <c r="D47" s="228" t="s">
        <v>131</v>
      </c>
      <c r="E47" s="6">
        <v>21</v>
      </c>
      <c r="F47" s="50">
        <f t="shared" si="1"/>
        <v>31.5</v>
      </c>
      <c r="G47" s="303">
        <v>42</v>
      </c>
      <c r="H47" s="9">
        <v>23</v>
      </c>
      <c r="I47" s="10"/>
    </row>
    <row r="48" spans="1:9" x14ac:dyDescent="0.25">
      <c r="A48" s="179" t="s">
        <v>167</v>
      </c>
      <c r="B48" s="178" t="s">
        <v>85</v>
      </c>
      <c r="C48" s="149">
        <v>1997</v>
      </c>
      <c r="D48" s="298" t="s">
        <v>165</v>
      </c>
      <c r="E48" s="6">
        <v>21</v>
      </c>
      <c r="F48" s="50">
        <f t="shared" si="1"/>
        <v>31.5</v>
      </c>
      <c r="G48" s="307">
        <v>43</v>
      </c>
      <c r="H48" s="9">
        <v>38</v>
      </c>
      <c r="I48" s="10"/>
    </row>
    <row r="49" spans="1:9" x14ac:dyDescent="0.25">
      <c r="A49" s="179" t="s">
        <v>172</v>
      </c>
      <c r="B49" s="178" t="s">
        <v>173</v>
      </c>
      <c r="C49" s="558">
        <v>1996</v>
      </c>
      <c r="D49" s="300" t="s">
        <v>170</v>
      </c>
      <c r="E49" s="6">
        <v>20</v>
      </c>
      <c r="F49" s="50">
        <f t="shared" si="1"/>
        <v>30</v>
      </c>
      <c r="G49" s="305">
        <v>44</v>
      </c>
      <c r="H49" s="9">
        <v>39</v>
      </c>
      <c r="I49" s="10"/>
    </row>
    <row r="50" spans="1:9" ht="15.75" thickBot="1" x14ac:dyDescent="0.3">
      <c r="A50" s="711" t="s">
        <v>257</v>
      </c>
      <c r="B50" s="749" t="s">
        <v>258</v>
      </c>
      <c r="C50" s="126">
        <v>1996</v>
      </c>
      <c r="D50" s="235" t="s">
        <v>141</v>
      </c>
      <c r="E50" s="6">
        <v>20</v>
      </c>
      <c r="F50" s="50">
        <f t="shared" si="1"/>
        <v>30</v>
      </c>
      <c r="G50" s="303">
        <v>45</v>
      </c>
      <c r="H50" s="9">
        <v>48</v>
      </c>
      <c r="I50" s="10"/>
    </row>
    <row r="51" spans="1:9" x14ac:dyDescent="0.25">
      <c r="A51" s="30" t="s">
        <v>114</v>
      </c>
      <c r="B51" s="713" t="s">
        <v>115</v>
      </c>
      <c r="C51" s="724">
        <v>1997</v>
      </c>
      <c r="D51" s="230" t="s">
        <v>109</v>
      </c>
      <c r="E51" s="6">
        <v>20</v>
      </c>
      <c r="F51" s="50">
        <f t="shared" si="1"/>
        <v>30</v>
      </c>
      <c r="G51" s="307">
        <v>46</v>
      </c>
      <c r="H51" s="9">
        <v>51</v>
      </c>
      <c r="I51" s="10"/>
    </row>
    <row r="52" spans="1:9" x14ac:dyDescent="0.25">
      <c r="A52" s="30" t="s">
        <v>119</v>
      </c>
      <c r="B52" s="33" t="s">
        <v>12</v>
      </c>
      <c r="C52" s="36">
        <v>1999</v>
      </c>
      <c r="D52" s="740" t="s">
        <v>118</v>
      </c>
      <c r="E52" s="6">
        <v>20</v>
      </c>
      <c r="F52" s="50">
        <f t="shared" si="1"/>
        <v>30</v>
      </c>
      <c r="G52" s="305">
        <v>47</v>
      </c>
      <c r="H52" s="9">
        <v>51</v>
      </c>
      <c r="I52" s="10"/>
    </row>
    <row r="53" spans="1:9" ht="15.75" thickBot="1" x14ac:dyDescent="0.3">
      <c r="A53" s="43" t="s">
        <v>144</v>
      </c>
      <c r="B53" s="632" t="s">
        <v>82</v>
      </c>
      <c r="C53" s="149">
        <v>1996</v>
      </c>
      <c r="D53" s="226" t="s">
        <v>145</v>
      </c>
      <c r="E53" s="6">
        <v>18</v>
      </c>
      <c r="F53" s="50">
        <f t="shared" si="1"/>
        <v>27</v>
      </c>
      <c r="G53" s="303">
        <v>48</v>
      </c>
      <c r="H53" s="9">
        <v>37</v>
      </c>
      <c r="I53" s="10"/>
    </row>
    <row r="54" spans="1:9" x14ac:dyDescent="0.25">
      <c r="A54" s="32" t="s">
        <v>148</v>
      </c>
      <c r="B54" s="706" t="s">
        <v>9</v>
      </c>
      <c r="C54" s="42">
        <v>1996</v>
      </c>
      <c r="D54" s="593" t="s">
        <v>145</v>
      </c>
      <c r="E54" s="6">
        <v>17</v>
      </c>
      <c r="F54" s="50">
        <f t="shared" si="1"/>
        <v>25.5</v>
      </c>
      <c r="G54" s="307">
        <v>49</v>
      </c>
      <c r="H54" s="9">
        <v>46</v>
      </c>
      <c r="I54" s="10"/>
    </row>
    <row r="55" spans="1:9" x14ac:dyDescent="0.25">
      <c r="A55" s="179" t="s">
        <v>156</v>
      </c>
      <c r="B55" s="178" t="s">
        <v>137</v>
      </c>
      <c r="C55" s="149">
        <v>1995</v>
      </c>
      <c r="D55" s="386" t="s">
        <v>155</v>
      </c>
      <c r="E55" s="6">
        <v>17</v>
      </c>
      <c r="F55" s="50">
        <f t="shared" si="1"/>
        <v>25.5</v>
      </c>
      <c r="G55" s="305">
        <v>50</v>
      </c>
      <c r="H55" s="9">
        <v>56</v>
      </c>
      <c r="I55" s="10"/>
    </row>
    <row r="56" spans="1:9" ht="15.75" thickBot="1" x14ac:dyDescent="0.3">
      <c r="A56" s="30" t="s">
        <v>133</v>
      </c>
      <c r="B56" s="33" t="s">
        <v>28</v>
      </c>
      <c r="C56" s="36">
        <v>1997</v>
      </c>
      <c r="D56" s="227" t="s">
        <v>131</v>
      </c>
      <c r="E56" s="6">
        <v>16</v>
      </c>
      <c r="F56" s="50">
        <f t="shared" si="1"/>
        <v>24</v>
      </c>
      <c r="G56" s="303">
        <v>51</v>
      </c>
      <c r="H56" s="9">
        <v>41</v>
      </c>
      <c r="I56" s="10"/>
    </row>
    <row r="57" spans="1:9" x14ac:dyDescent="0.25">
      <c r="A57" s="43" t="s">
        <v>261</v>
      </c>
      <c r="B57" s="45" t="s">
        <v>70</v>
      </c>
      <c r="C57" s="63">
        <v>1996</v>
      </c>
      <c r="D57" s="547" t="s">
        <v>150</v>
      </c>
      <c r="E57" s="6">
        <v>16</v>
      </c>
      <c r="F57" s="50">
        <f t="shared" si="1"/>
        <v>24</v>
      </c>
      <c r="G57" s="307">
        <v>52</v>
      </c>
      <c r="H57" s="9">
        <v>49</v>
      </c>
      <c r="I57" s="10"/>
    </row>
    <row r="58" spans="1:9" x14ac:dyDescent="0.25">
      <c r="A58" s="183" t="s">
        <v>274</v>
      </c>
      <c r="B58" s="182" t="s">
        <v>159</v>
      </c>
      <c r="C58" s="149">
        <v>1997</v>
      </c>
      <c r="D58" s="300" t="s">
        <v>155</v>
      </c>
      <c r="E58" s="6">
        <v>16</v>
      </c>
      <c r="F58" s="50">
        <f t="shared" si="1"/>
        <v>24</v>
      </c>
      <c r="G58" s="305">
        <v>53</v>
      </c>
      <c r="H58" s="9">
        <v>57</v>
      </c>
      <c r="I58" s="10"/>
    </row>
    <row r="59" spans="1:9" ht="15.75" thickBot="1" x14ac:dyDescent="0.3">
      <c r="A59" s="43" t="s">
        <v>127</v>
      </c>
      <c r="B59" s="632" t="s">
        <v>146</v>
      </c>
      <c r="C59" s="41">
        <v>1998</v>
      </c>
      <c r="D59" s="575" t="s">
        <v>145</v>
      </c>
      <c r="E59" s="6">
        <v>13</v>
      </c>
      <c r="F59" s="50">
        <f t="shared" si="1"/>
        <v>19.5</v>
      </c>
      <c r="G59" s="303">
        <v>54</v>
      </c>
      <c r="H59" s="9">
        <v>50</v>
      </c>
      <c r="I59" s="10"/>
    </row>
    <row r="60" spans="1:9" x14ac:dyDescent="0.25">
      <c r="A60" s="30" t="s">
        <v>112</v>
      </c>
      <c r="B60" s="713" t="s">
        <v>113</v>
      </c>
      <c r="C60" s="724">
        <v>1996</v>
      </c>
      <c r="D60" s="233" t="s">
        <v>109</v>
      </c>
      <c r="E60" s="6">
        <v>11</v>
      </c>
      <c r="F60" s="50">
        <f t="shared" si="1"/>
        <v>16.5</v>
      </c>
      <c r="G60" s="307">
        <v>55</v>
      </c>
      <c r="H60" s="9">
        <v>54</v>
      </c>
      <c r="I60" s="10"/>
    </row>
    <row r="61" spans="1:9" x14ac:dyDescent="0.25">
      <c r="A61" s="30" t="s">
        <v>122</v>
      </c>
      <c r="B61" s="33" t="s">
        <v>123</v>
      </c>
      <c r="C61" s="36">
        <v>1999</v>
      </c>
      <c r="D61" s="270" t="s">
        <v>118</v>
      </c>
      <c r="E61" s="6">
        <v>11</v>
      </c>
      <c r="F61" s="50">
        <f t="shared" si="1"/>
        <v>16.5</v>
      </c>
      <c r="G61" s="305">
        <v>56</v>
      </c>
      <c r="H61" s="9">
        <v>58</v>
      </c>
      <c r="I61" s="10"/>
    </row>
    <row r="62" spans="1:9" ht="15.75" thickBot="1" x14ac:dyDescent="0.3">
      <c r="A62" s="32" t="s">
        <v>147</v>
      </c>
      <c r="B62" s="706" t="s">
        <v>11</v>
      </c>
      <c r="C62" s="42">
        <v>1999</v>
      </c>
      <c r="D62" s="575" t="s">
        <v>145</v>
      </c>
      <c r="E62" s="6">
        <v>8</v>
      </c>
      <c r="F62" s="50">
        <f t="shared" si="1"/>
        <v>12</v>
      </c>
      <c r="G62" s="303">
        <v>57</v>
      </c>
      <c r="H62" s="9">
        <v>53</v>
      </c>
      <c r="I62" s="10"/>
    </row>
    <row r="63" spans="1:9" x14ac:dyDescent="0.25">
      <c r="A63" s="43" t="s">
        <v>262</v>
      </c>
      <c r="B63" s="45" t="s">
        <v>82</v>
      </c>
      <c r="C63" s="41">
        <v>1996</v>
      </c>
      <c r="D63" s="547" t="s">
        <v>150</v>
      </c>
      <c r="E63" s="6">
        <v>3</v>
      </c>
      <c r="F63" s="50">
        <f t="shared" si="1"/>
        <v>4.5</v>
      </c>
      <c r="G63" s="307">
        <v>58</v>
      </c>
      <c r="H63" s="9">
        <v>55</v>
      </c>
      <c r="I63" s="10"/>
    </row>
    <row r="64" spans="1:9" x14ac:dyDescent="0.25">
      <c r="A64" s="179" t="s">
        <v>157</v>
      </c>
      <c r="B64" s="178" t="s">
        <v>85</v>
      </c>
      <c r="C64" s="149">
        <v>1997</v>
      </c>
      <c r="D64" s="300" t="s">
        <v>155</v>
      </c>
      <c r="E64" s="18">
        <v>0</v>
      </c>
      <c r="F64" s="50">
        <f t="shared" si="1"/>
        <v>0</v>
      </c>
      <c r="G64" s="305">
        <v>59</v>
      </c>
      <c r="H64" s="9">
        <v>59</v>
      </c>
      <c r="I64" s="10"/>
    </row>
    <row r="65" spans="1:9" x14ac:dyDescent="0.25">
      <c r="A65" s="179" t="s">
        <v>174</v>
      </c>
      <c r="B65" s="178" t="s">
        <v>11</v>
      </c>
      <c r="C65" s="149">
        <v>1997</v>
      </c>
      <c r="D65" s="300" t="s">
        <v>170</v>
      </c>
      <c r="E65" s="6">
        <v>0</v>
      </c>
      <c r="F65" s="50">
        <f t="shared" si="1"/>
        <v>0</v>
      </c>
      <c r="G65" s="303">
        <v>60</v>
      </c>
      <c r="H65" s="9">
        <v>59</v>
      </c>
      <c r="I65" s="10"/>
    </row>
    <row r="66" spans="1:9" x14ac:dyDescent="0.25">
      <c r="A66" s="9"/>
      <c r="B66" s="9"/>
      <c r="C66" s="15"/>
      <c r="D66" s="9"/>
      <c r="E66" s="9"/>
      <c r="F66" s="9"/>
      <c r="G66" s="9"/>
      <c r="H66" s="9"/>
      <c r="I66" s="10"/>
    </row>
    <row r="67" spans="1:9" x14ac:dyDescent="0.25">
      <c r="A67" s="14"/>
      <c r="B67" s="8" t="s">
        <v>19</v>
      </c>
      <c r="C67" s="15"/>
      <c r="D67" s="14"/>
      <c r="E67" s="2"/>
      <c r="F67" s="2"/>
      <c r="G67" s="2"/>
      <c r="H67" s="2"/>
      <c r="I67" s="15"/>
    </row>
    <row r="68" spans="1:9" x14ac:dyDescent="0.25">
      <c r="A68" s="9"/>
      <c r="B68" s="9"/>
      <c r="C68" s="15"/>
      <c r="D68" s="9"/>
      <c r="E68" s="9"/>
      <c r="F68" s="9"/>
      <c r="G68" s="9"/>
      <c r="H68" s="9"/>
      <c r="I68" s="10"/>
    </row>
  </sheetData>
  <sortState ref="A6:H65">
    <sortCondition descending="1" ref="F6:F65"/>
    <sortCondition ref="H6:H65"/>
  </sortState>
  <mergeCells count="3">
    <mergeCell ref="A1:G1"/>
    <mergeCell ref="E2:G2"/>
    <mergeCell ref="A3:G3"/>
  </mergeCells>
  <phoneticPr fontId="0" type="noConversion"/>
  <pageMargins left="1.299212598425197" right="0.70866141732283472" top="0.78740157480314965" bottom="0.78740157480314965" header="0.31496062992125984" footer="0.31496062992125984"/>
  <pageSetup paperSize="9" scale="7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T70"/>
  <sheetViews>
    <sheetView topLeftCell="A49" zoomScale="110" zoomScaleNormal="110" workbookViewId="0">
      <selection activeCell="R5" sqref="R4:R5"/>
    </sheetView>
  </sheetViews>
  <sheetFormatPr defaultRowHeight="15" x14ac:dyDescent="0.25"/>
  <cols>
    <col min="1" max="1" width="15.7109375" style="104" customWidth="1"/>
    <col min="2" max="2" width="13" style="104" customWidth="1"/>
    <col min="3" max="3" width="7.5703125" style="104" customWidth="1"/>
    <col min="4" max="4" width="29.140625" style="104" customWidth="1"/>
    <col min="5" max="12" width="5" style="104" customWidth="1"/>
    <col min="13" max="14" width="8.5703125" style="104" customWidth="1"/>
    <col min="15" max="15" width="11.140625" style="104" customWidth="1"/>
    <col min="16" max="16" width="8.5703125" style="104" customWidth="1"/>
    <col min="17" max="17" width="6.140625" style="104" customWidth="1"/>
    <col min="18" max="16384" width="9.140625" style="104"/>
  </cols>
  <sheetData>
    <row r="1" spans="1:19" x14ac:dyDescent="0.25">
      <c r="A1" s="778" t="s">
        <v>184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</row>
    <row r="2" spans="1:19" x14ac:dyDescent="0.25">
      <c r="A2" s="778"/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  <c r="O2" s="778"/>
      <c r="P2" s="778"/>
    </row>
    <row r="3" spans="1:19" ht="16.5" x14ac:dyDescent="0.3">
      <c r="A3" s="779" t="s">
        <v>66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</row>
    <row r="4" spans="1:19" ht="16.5" x14ac:dyDescent="0.3">
      <c r="A4" s="780" t="s">
        <v>185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</row>
    <row r="5" spans="1:19" ht="16.5" x14ac:dyDescent="0.3">
      <c r="A5" s="779" t="s">
        <v>65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</row>
    <row r="6" spans="1:19" ht="15.75" thickBot="1" x14ac:dyDescent="0.3"/>
    <row r="7" spans="1:19" ht="15.75" thickBot="1" x14ac:dyDescent="0.3">
      <c r="A7" s="206" t="s">
        <v>1</v>
      </c>
      <c r="B7" s="205" t="s">
        <v>2</v>
      </c>
      <c r="C7" s="205" t="s">
        <v>58</v>
      </c>
      <c r="D7" s="204" t="s">
        <v>4</v>
      </c>
      <c r="E7" s="781" t="s">
        <v>64</v>
      </c>
      <c r="F7" s="782"/>
      <c r="G7" s="781" t="s">
        <v>56</v>
      </c>
      <c r="H7" s="782"/>
      <c r="I7" s="781" t="s">
        <v>63</v>
      </c>
      <c r="J7" s="782"/>
      <c r="K7" s="781" t="s">
        <v>62</v>
      </c>
      <c r="L7" s="782"/>
      <c r="M7" s="203" t="s">
        <v>41</v>
      </c>
      <c r="N7" s="202" t="s">
        <v>7</v>
      </c>
      <c r="O7" s="163" t="s">
        <v>53</v>
      </c>
      <c r="P7" s="783" t="s">
        <v>61</v>
      </c>
      <c r="Q7" s="769" t="s">
        <v>51</v>
      </c>
    </row>
    <row r="8" spans="1:19" ht="15.75" thickBot="1" x14ac:dyDescent="0.3">
      <c r="A8" s="201"/>
      <c r="B8" s="268"/>
      <c r="C8" s="269"/>
      <c r="D8" s="199"/>
      <c r="E8" s="198" t="s">
        <v>50</v>
      </c>
      <c r="F8" s="198" t="s">
        <v>49</v>
      </c>
      <c r="G8" s="195" t="s">
        <v>50</v>
      </c>
      <c r="H8" s="194" t="s">
        <v>49</v>
      </c>
      <c r="I8" s="197" t="s">
        <v>50</v>
      </c>
      <c r="J8" s="196" t="s">
        <v>49</v>
      </c>
      <c r="K8" s="195" t="s">
        <v>50</v>
      </c>
      <c r="L8" s="194" t="s">
        <v>49</v>
      </c>
      <c r="M8" s="193" t="s">
        <v>48</v>
      </c>
      <c r="N8" s="192" t="s">
        <v>48</v>
      </c>
      <c r="O8" s="152" t="s">
        <v>47</v>
      </c>
      <c r="P8" s="783"/>
      <c r="Q8" s="770"/>
      <c r="R8" s="172"/>
      <c r="S8" s="676" t="s">
        <v>275</v>
      </c>
    </row>
    <row r="9" spans="1:19" ht="15.75" thickBot="1" x14ac:dyDescent="0.3">
      <c r="A9" s="31" t="s">
        <v>108</v>
      </c>
      <c r="B9" s="244" t="s">
        <v>99</v>
      </c>
      <c r="C9" s="245">
        <v>1996</v>
      </c>
      <c r="D9" s="246" t="s">
        <v>109</v>
      </c>
      <c r="E9" s="461">
        <v>35</v>
      </c>
      <c r="F9" s="261">
        <f>E9*1.5</f>
        <v>52.5</v>
      </c>
      <c r="G9" s="519">
        <v>9.1999999999999993</v>
      </c>
      <c r="H9" s="266">
        <f>IF(G9&lt;4.1,0,IF(G9&lt;7.5,(G9-4)*10,(G9-4)*10+(G9-7.5)*10))</f>
        <v>68.999999999999986</v>
      </c>
      <c r="I9" s="431">
        <v>18</v>
      </c>
      <c r="J9" s="262">
        <f>I9*3</f>
        <v>54</v>
      </c>
      <c r="K9" s="489">
        <v>24</v>
      </c>
      <c r="L9" s="267">
        <f>K9*1.5</f>
        <v>36</v>
      </c>
      <c r="M9" s="184">
        <f t="shared" ref="M9:M32" si="0">(F9+H9+J9+L9)</f>
        <v>211.5</v>
      </c>
      <c r="N9" s="176">
        <f t="shared" ref="N9:N40" si="1">RANK(M9,$M$9:$M$68)</f>
        <v>16</v>
      </c>
      <c r="O9" s="776">
        <f>(M9+M10+M11+M12)</f>
        <v>712.5</v>
      </c>
      <c r="P9" s="774">
        <f>(M9+M10+M11+M12)-MIN(M9,M10,M11,M12)</f>
        <v>581.5</v>
      </c>
      <c r="Q9" s="771">
        <f>RANK(P9,$P$9:$P$68)</f>
        <v>9</v>
      </c>
      <c r="S9" s="675">
        <f>N9</f>
        <v>16</v>
      </c>
    </row>
    <row r="10" spans="1:19" ht="15.75" thickBot="1" x14ac:dyDescent="0.3">
      <c r="A10" s="30" t="s">
        <v>110</v>
      </c>
      <c r="B10" s="231" t="s">
        <v>111</v>
      </c>
      <c r="C10" s="232">
        <v>1996</v>
      </c>
      <c r="D10" s="233" t="s">
        <v>109</v>
      </c>
      <c r="E10" s="462">
        <v>29</v>
      </c>
      <c r="F10" s="261">
        <f t="shared" ref="F10:F68" si="2">E10*1.5</f>
        <v>43.5</v>
      </c>
      <c r="G10" s="520">
        <v>9.1</v>
      </c>
      <c r="H10" s="266">
        <f t="shared" ref="H10:H68" si="3">IF(G10&lt;4.1,0,IF(G10&lt;7.5,(G10-4)*10,(G10-4)*10+(G10-7.5)*10))</f>
        <v>67</v>
      </c>
      <c r="I10" s="429">
        <v>23</v>
      </c>
      <c r="J10" s="262">
        <f t="shared" ref="J10:J68" si="4">I10*3</f>
        <v>69</v>
      </c>
      <c r="K10" s="490">
        <v>32</v>
      </c>
      <c r="L10" s="267">
        <f t="shared" ref="L10:L68" si="5">K10*1.5</f>
        <v>48</v>
      </c>
      <c r="M10" s="184">
        <f t="shared" si="0"/>
        <v>227.5</v>
      </c>
      <c r="N10" s="176">
        <f t="shared" si="1"/>
        <v>12</v>
      </c>
      <c r="O10" s="776"/>
      <c r="P10" s="775"/>
      <c r="Q10" s="772"/>
      <c r="S10" s="675">
        <f t="shared" ref="S10:S68" si="6">N10</f>
        <v>12</v>
      </c>
    </row>
    <row r="11" spans="1:19" ht="15.75" thickBot="1" x14ac:dyDescent="0.3">
      <c r="A11" s="30" t="s">
        <v>112</v>
      </c>
      <c r="B11" s="231" t="s">
        <v>113</v>
      </c>
      <c r="C11" s="232">
        <v>1996</v>
      </c>
      <c r="D11" s="233" t="s">
        <v>109</v>
      </c>
      <c r="E11" s="462">
        <v>11</v>
      </c>
      <c r="F11" s="261">
        <f t="shared" si="2"/>
        <v>16.5</v>
      </c>
      <c r="G11" s="520">
        <v>8.4</v>
      </c>
      <c r="H11" s="266">
        <f t="shared" si="3"/>
        <v>53</v>
      </c>
      <c r="I11" s="429">
        <v>15</v>
      </c>
      <c r="J11" s="262">
        <f t="shared" si="4"/>
        <v>45</v>
      </c>
      <c r="K11" s="490">
        <v>11</v>
      </c>
      <c r="L11" s="267">
        <f t="shared" si="5"/>
        <v>16.5</v>
      </c>
      <c r="M11" s="184">
        <f t="shared" si="0"/>
        <v>131</v>
      </c>
      <c r="N11" s="176">
        <f t="shared" si="1"/>
        <v>54</v>
      </c>
      <c r="O11" s="776"/>
      <c r="P11" s="775"/>
      <c r="Q11" s="772"/>
      <c r="S11" s="675">
        <f t="shared" si="6"/>
        <v>54</v>
      </c>
    </row>
    <row r="12" spans="1:19" ht="15.75" thickBot="1" x14ac:dyDescent="0.3">
      <c r="A12" s="240" t="s">
        <v>114</v>
      </c>
      <c r="B12" s="247" t="s">
        <v>115</v>
      </c>
      <c r="C12" s="248">
        <v>1997</v>
      </c>
      <c r="D12" s="230" t="s">
        <v>109</v>
      </c>
      <c r="E12" s="422">
        <v>15</v>
      </c>
      <c r="F12" s="261">
        <f t="shared" si="2"/>
        <v>22.5</v>
      </c>
      <c r="G12" s="521">
        <v>7.7</v>
      </c>
      <c r="H12" s="266">
        <f t="shared" si="3"/>
        <v>39</v>
      </c>
      <c r="I12" s="432">
        <v>17</v>
      </c>
      <c r="J12" s="262">
        <f t="shared" si="4"/>
        <v>51</v>
      </c>
      <c r="K12" s="491">
        <v>20</v>
      </c>
      <c r="L12" s="267">
        <f t="shared" si="5"/>
        <v>30</v>
      </c>
      <c r="M12" s="184">
        <f t="shared" si="0"/>
        <v>142.5</v>
      </c>
      <c r="N12" s="176">
        <f t="shared" si="1"/>
        <v>51</v>
      </c>
      <c r="O12" s="776"/>
      <c r="P12" s="775"/>
      <c r="Q12" s="773"/>
      <c r="S12" s="675">
        <f t="shared" si="6"/>
        <v>51</v>
      </c>
    </row>
    <row r="13" spans="1:19" ht="15.75" customHeight="1" thickBot="1" x14ac:dyDescent="0.3">
      <c r="A13" s="31" t="s">
        <v>22</v>
      </c>
      <c r="B13" s="34" t="s">
        <v>10</v>
      </c>
      <c r="C13" s="37">
        <v>1995</v>
      </c>
      <c r="D13" s="243" t="s">
        <v>30</v>
      </c>
      <c r="E13" s="461">
        <v>52</v>
      </c>
      <c r="F13" s="261">
        <f t="shared" si="2"/>
        <v>78</v>
      </c>
      <c r="G13" s="519">
        <v>8.6999999999999993</v>
      </c>
      <c r="H13" s="266">
        <f t="shared" si="3"/>
        <v>58.999999999999986</v>
      </c>
      <c r="I13" s="431">
        <v>23</v>
      </c>
      <c r="J13" s="262">
        <f t="shared" si="4"/>
        <v>69</v>
      </c>
      <c r="K13" s="492">
        <v>31</v>
      </c>
      <c r="L13" s="267">
        <f t="shared" si="5"/>
        <v>46.5</v>
      </c>
      <c r="M13" s="184">
        <f t="shared" si="0"/>
        <v>252.5</v>
      </c>
      <c r="N13" s="176">
        <f t="shared" si="1"/>
        <v>4</v>
      </c>
      <c r="O13" s="776">
        <f>(M13+M14+M15+M16)</f>
        <v>953.5</v>
      </c>
      <c r="P13" s="774">
        <f t="shared" ref="P13" si="7">(M13+M14+M15+M16)-MIN(M13,M14,M15,M16)</f>
        <v>756.5</v>
      </c>
      <c r="Q13" s="771">
        <f>RANK(P13,$P$9:$P$68)</f>
        <v>1</v>
      </c>
      <c r="S13" s="675">
        <f t="shared" si="6"/>
        <v>4</v>
      </c>
    </row>
    <row r="14" spans="1:19" ht="15.75" customHeight="1" thickBot="1" x14ac:dyDescent="0.3">
      <c r="A14" s="30" t="s">
        <v>71</v>
      </c>
      <c r="B14" s="33" t="s">
        <v>72</v>
      </c>
      <c r="C14" s="36">
        <v>1996</v>
      </c>
      <c r="D14" s="228" t="s">
        <v>30</v>
      </c>
      <c r="E14" s="462">
        <v>39</v>
      </c>
      <c r="F14" s="261">
        <f t="shared" si="2"/>
        <v>58.5</v>
      </c>
      <c r="G14" s="520">
        <v>8.6999999999999993</v>
      </c>
      <c r="H14" s="266">
        <f t="shared" si="3"/>
        <v>58.999999999999986</v>
      </c>
      <c r="I14" s="429">
        <v>23</v>
      </c>
      <c r="J14" s="262">
        <f t="shared" si="4"/>
        <v>69</v>
      </c>
      <c r="K14" s="490">
        <v>34</v>
      </c>
      <c r="L14" s="267">
        <f t="shared" si="5"/>
        <v>51</v>
      </c>
      <c r="M14" s="184">
        <f t="shared" si="0"/>
        <v>237.5</v>
      </c>
      <c r="N14" s="176">
        <f t="shared" si="1"/>
        <v>11</v>
      </c>
      <c r="O14" s="776"/>
      <c r="P14" s="775"/>
      <c r="Q14" s="772"/>
      <c r="S14" s="675">
        <f t="shared" si="6"/>
        <v>11</v>
      </c>
    </row>
    <row r="15" spans="1:19" ht="15.75" customHeight="1" thickBot="1" x14ac:dyDescent="0.3">
      <c r="A15" s="282" t="s">
        <v>107</v>
      </c>
      <c r="B15" s="283" t="s">
        <v>12</v>
      </c>
      <c r="C15" s="60">
        <v>1996</v>
      </c>
      <c r="D15" s="228" t="s">
        <v>30</v>
      </c>
      <c r="E15" s="462">
        <v>41</v>
      </c>
      <c r="F15" s="261">
        <f t="shared" si="2"/>
        <v>61.5</v>
      </c>
      <c r="G15" s="520">
        <v>8.8000000000000007</v>
      </c>
      <c r="H15" s="266">
        <f t="shared" si="3"/>
        <v>61.000000000000014</v>
      </c>
      <c r="I15" s="429">
        <v>23</v>
      </c>
      <c r="J15" s="262">
        <f t="shared" si="4"/>
        <v>69</v>
      </c>
      <c r="K15" s="490">
        <v>50</v>
      </c>
      <c r="L15" s="267">
        <f t="shared" si="5"/>
        <v>75</v>
      </c>
      <c r="M15" s="184">
        <f t="shared" si="0"/>
        <v>266.5</v>
      </c>
      <c r="N15" s="176">
        <f t="shared" si="1"/>
        <v>3</v>
      </c>
      <c r="O15" s="776"/>
      <c r="P15" s="775"/>
      <c r="Q15" s="772"/>
      <c r="S15" s="675">
        <f t="shared" si="6"/>
        <v>3</v>
      </c>
    </row>
    <row r="16" spans="1:19" ht="15.75" customHeight="1" thickBot="1" x14ac:dyDescent="0.3">
      <c r="A16" s="253" t="s">
        <v>87</v>
      </c>
      <c r="B16" s="254" t="s">
        <v>86</v>
      </c>
      <c r="C16" s="255">
        <v>1998</v>
      </c>
      <c r="D16" s="229" t="s">
        <v>30</v>
      </c>
      <c r="E16" s="422">
        <v>23</v>
      </c>
      <c r="F16" s="261">
        <f t="shared" si="2"/>
        <v>34.5</v>
      </c>
      <c r="G16" s="521">
        <v>8.4</v>
      </c>
      <c r="H16" s="266">
        <f t="shared" si="3"/>
        <v>53</v>
      </c>
      <c r="I16" s="432">
        <v>21</v>
      </c>
      <c r="J16" s="262">
        <f t="shared" si="4"/>
        <v>63</v>
      </c>
      <c r="K16" s="491">
        <v>31</v>
      </c>
      <c r="L16" s="267">
        <f t="shared" si="5"/>
        <v>46.5</v>
      </c>
      <c r="M16" s="184">
        <f t="shared" si="0"/>
        <v>197</v>
      </c>
      <c r="N16" s="176">
        <f t="shared" si="1"/>
        <v>27</v>
      </c>
      <c r="O16" s="776"/>
      <c r="P16" s="775"/>
      <c r="Q16" s="773"/>
      <c r="S16" s="675">
        <f t="shared" si="6"/>
        <v>27</v>
      </c>
    </row>
    <row r="17" spans="1:19" ht="15.75" customHeight="1" thickBot="1" x14ac:dyDescent="0.3">
      <c r="A17" s="249" t="s">
        <v>116</v>
      </c>
      <c r="B17" s="250" t="s">
        <v>117</v>
      </c>
      <c r="C17" s="35">
        <v>1997</v>
      </c>
      <c r="D17" s="542" t="s">
        <v>118</v>
      </c>
      <c r="E17" s="461">
        <v>31</v>
      </c>
      <c r="F17" s="261">
        <f t="shared" si="2"/>
        <v>46.5</v>
      </c>
      <c r="G17" s="519">
        <v>8</v>
      </c>
      <c r="H17" s="266">
        <f t="shared" si="3"/>
        <v>45</v>
      </c>
      <c r="I17" s="431">
        <v>9</v>
      </c>
      <c r="J17" s="262">
        <f t="shared" si="4"/>
        <v>27</v>
      </c>
      <c r="K17" s="437">
        <v>25</v>
      </c>
      <c r="L17" s="267">
        <f t="shared" si="5"/>
        <v>37.5</v>
      </c>
      <c r="M17" s="184">
        <f t="shared" si="0"/>
        <v>156</v>
      </c>
      <c r="N17" s="176">
        <f t="shared" si="1"/>
        <v>46</v>
      </c>
      <c r="O17" s="776">
        <f>(M17+M18+M19+M20)</f>
        <v>622</v>
      </c>
      <c r="P17" s="774">
        <f t="shared" ref="P17" si="8">(M17+M18+M19+M20)-MIN(M17,M18,M19,M20)</f>
        <v>507</v>
      </c>
      <c r="Q17" s="771">
        <f>RANK(P17,$P$9:$P$68)</f>
        <v>13</v>
      </c>
      <c r="S17" s="675">
        <f t="shared" si="6"/>
        <v>46</v>
      </c>
    </row>
    <row r="18" spans="1:19" ht="15.75" customHeight="1" thickBot="1" x14ac:dyDescent="0.3">
      <c r="A18" s="30" t="s">
        <v>119</v>
      </c>
      <c r="B18" s="33" t="s">
        <v>12</v>
      </c>
      <c r="C18" s="36">
        <v>1999</v>
      </c>
      <c r="D18" s="270" t="s">
        <v>118</v>
      </c>
      <c r="E18" s="462">
        <v>19</v>
      </c>
      <c r="F18" s="261">
        <f t="shared" si="2"/>
        <v>28.5</v>
      </c>
      <c r="G18" s="520">
        <v>6.7</v>
      </c>
      <c r="H18" s="266">
        <f t="shared" si="3"/>
        <v>27</v>
      </c>
      <c r="I18" s="429">
        <v>19</v>
      </c>
      <c r="J18" s="262">
        <f t="shared" si="4"/>
        <v>57</v>
      </c>
      <c r="K18" s="490">
        <v>20</v>
      </c>
      <c r="L18" s="267">
        <f t="shared" si="5"/>
        <v>30</v>
      </c>
      <c r="M18" s="184">
        <f t="shared" si="0"/>
        <v>142.5</v>
      </c>
      <c r="N18" s="176">
        <f t="shared" si="1"/>
        <v>51</v>
      </c>
      <c r="O18" s="776"/>
      <c r="P18" s="775"/>
      <c r="Q18" s="772"/>
      <c r="S18" s="675">
        <f t="shared" si="6"/>
        <v>51</v>
      </c>
    </row>
    <row r="19" spans="1:19" ht="15.75" customHeight="1" thickBot="1" x14ac:dyDescent="0.3">
      <c r="A19" s="30" t="s">
        <v>120</v>
      </c>
      <c r="B19" s="33" t="s">
        <v>121</v>
      </c>
      <c r="C19" s="36">
        <v>1998</v>
      </c>
      <c r="D19" s="541" t="s">
        <v>118</v>
      </c>
      <c r="E19" s="462">
        <v>18</v>
      </c>
      <c r="F19" s="261">
        <f t="shared" si="2"/>
        <v>27</v>
      </c>
      <c r="G19" s="520">
        <v>7.7</v>
      </c>
      <c r="H19" s="266">
        <f t="shared" si="3"/>
        <v>39</v>
      </c>
      <c r="I19" s="429">
        <v>22</v>
      </c>
      <c r="J19" s="262">
        <f t="shared" si="4"/>
        <v>66</v>
      </c>
      <c r="K19" s="438">
        <v>51</v>
      </c>
      <c r="L19" s="267">
        <f t="shared" si="5"/>
        <v>76.5</v>
      </c>
      <c r="M19" s="184">
        <f t="shared" si="0"/>
        <v>208.5</v>
      </c>
      <c r="N19" s="176">
        <f t="shared" si="1"/>
        <v>18</v>
      </c>
      <c r="O19" s="776"/>
      <c r="P19" s="775"/>
      <c r="Q19" s="772"/>
      <c r="S19" s="675">
        <f t="shared" si="6"/>
        <v>18</v>
      </c>
    </row>
    <row r="20" spans="1:19" ht="15.75" customHeight="1" thickBot="1" x14ac:dyDescent="0.3">
      <c r="A20" s="240" t="s">
        <v>122</v>
      </c>
      <c r="B20" s="241" t="s">
        <v>123</v>
      </c>
      <c r="C20" s="242">
        <v>1999</v>
      </c>
      <c r="D20" s="543" t="s">
        <v>118</v>
      </c>
      <c r="E20" s="422">
        <v>15</v>
      </c>
      <c r="F20" s="261">
        <f t="shared" si="2"/>
        <v>22.5</v>
      </c>
      <c r="G20" s="521">
        <v>7.6</v>
      </c>
      <c r="H20" s="266">
        <f t="shared" si="3"/>
        <v>37</v>
      </c>
      <c r="I20" s="432">
        <v>13</v>
      </c>
      <c r="J20" s="262">
        <f t="shared" si="4"/>
        <v>39</v>
      </c>
      <c r="K20" s="491">
        <v>11</v>
      </c>
      <c r="L20" s="267">
        <f t="shared" si="5"/>
        <v>16.5</v>
      </c>
      <c r="M20" s="184">
        <f t="shared" si="0"/>
        <v>115</v>
      </c>
      <c r="N20" s="176">
        <f t="shared" si="1"/>
        <v>58</v>
      </c>
      <c r="O20" s="776"/>
      <c r="P20" s="775"/>
      <c r="Q20" s="773"/>
      <c r="S20" s="675">
        <f t="shared" si="6"/>
        <v>58</v>
      </c>
    </row>
    <row r="21" spans="1:19" ht="15.75" customHeight="1" thickBot="1" x14ac:dyDescent="0.3">
      <c r="A21" s="31" t="s">
        <v>73</v>
      </c>
      <c r="B21" s="34" t="s">
        <v>11</v>
      </c>
      <c r="C21" s="37">
        <v>1998</v>
      </c>
      <c r="D21" s="239" t="s">
        <v>23</v>
      </c>
      <c r="E21" s="461">
        <v>34</v>
      </c>
      <c r="F21" s="261">
        <f t="shared" si="2"/>
        <v>51</v>
      </c>
      <c r="G21" s="519">
        <v>7.1</v>
      </c>
      <c r="H21" s="266">
        <f t="shared" si="3"/>
        <v>30.999999999999996</v>
      </c>
      <c r="I21" s="431">
        <v>22</v>
      </c>
      <c r="J21" s="262">
        <f t="shared" si="4"/>
        <v>66</v>
      </c>
      <c r="K21" s="437">
        <v>24</v>
      </c>
      <c r="L21" s="267">
        <f t="shared" si="5"/>
        <v>36</v>
      </c>
      <c r="M21" s="184">
        <f t="shared" si="0"/>
        <v>184</v>
      </c>
      <c r="N21" s="176">
        <f t="shared" si="1"/>
        <v>35</v>
      </c>
      <c r="O21" s="776">
        <f>(M21+M22+M23+M24)</f>
        <v>865.5</v>
      </c>
      <c r="P21" s="774">
        <f t="shared" ref="P21" si="9">(M21+M22+M23+M24)-MIN(M21,M22,M23,M24)</f>
        <v>681.5</v>
      </c>
      <c r="Q21" s="771">
        <f>RANK(P21,$P$9:$P$68)</f>
        <v>3</v>
      </c>
      <c r="S21" s="675">
        <f t="shared" si="6"/>
        <v>35</v>
      </c>
    </row>
    <row r="22" spans="1:19" ht="15.75" customHeight="1" thickBot="1" x14ac:dyDescent="0.3">
      <c r="A22" s="30" t="s">
        <v>24</v>
      </c>
      <c r="B22" s="33" t="s">
        <v>25</v>
      </c>
      <c r="C22" s="36">
        <v>1997</v>
      </c>
      <c r="D22" s="227" t="s">
        <v>23</v>
      </c>
      <c r="E22" s="462">
        <v>40</v>
      </c>
      <c r="F22" s="261">
        <f t="shared" si="2"/>
        <v>60</v>
      </c>
      <c r="G22" s="520">
        <v>8.9</v>
      </c>
      <c r="H22" s="266">
        <f t="shared" si="3"/>
        <v>63</v>
      </c>
      <c r="I22" s="429">
        <v>26</v>
      </c>
      <c r="J22" s="262">
        <f t="shared" si="4"/>
        <v>78</v>
      </c>
      <c r="K22" s="490">
        <v>31</v>
      </c>
      <c r="L22" s="267">
        <f t="shared" si="5"/>
        <v>46.5</v>
      </c>
      <c r="M22" s="184">
        <f t="shared" si="0"/>
        <v>247.5</v>
      </c>
      <c r="N22" s="176">
        <f t="shared" si="1"/>
        <v>5</v>
      </c>
      <c r="O22" s="776"/>
      <c r="P22" s="775"/>
      <c r="Q22" s="772"/>
      <c r="S22" s="675">
        <f t="shared" si="6"/>
        <v>5</v>
      </c>
    </row>
    <row r="23" spans="1:19" ht="15.75" customHeight="1" thickBot="1" x14ac:dyDescent="0.3">
      <c r="A23" s="30" t="s">
        <v>26</v>
      </c>
      <c r="B23" s="33" t="s">
        <v>9</v>
      </c>
      <c r="C23" s="37">
        <v>1998</v>
      </c>
      <c r="D23" s="227" t="s">
        <v>23</v>
      </c>
      <c r="E23" s="462">
        <v>43</v>
      </c>
      <c r="F23" s="261">
        <f t="shared" si="2"/>
        <v>64.5</v>
      </c>
      <c r="G23" s="520">
        <v>8.1</v>
      </c>
      <c r="H23" s="266">
        <f t="shared" si="3"/>
        <v>47</v>
      </c>
      <c r="I23" s="429">
        <v>27</v>
      </c>
      <c r="J23" s="262">
        <f t="shared" si="4"/>
        <v>81</v>
      </c>
      <c r="K23" s="438">
        <v>35</v>
      </c>
      <c r="L23" s="267">
        <f t="shared" si="5"/>
        <v>52.5</v>
      </c>
      <c r="M23" s="184">
        <f t="shared" si="0"/>
        <v>245</v>
      </c>
      <c r="N23" s="176">
        <f t="shared" si="1"/>
        <v>7</v>
      </c>
      <c r="O23" s="776"/>
      <c r="P23" s="775"/>
      <c r="Q23" s="772"/>
      <c r="S23" s="675">
        <f t="shared" si="6"/>
        <v>7</v>
      </c>
    </row>
    <row r="24" spans="1:19" ht="15.75" customHeight="1" thickBot="1" x14ac:dyDescent="0.3">
      <c r="A24" s="276" t="s">
        <v>92</v>
      </c>
      <c r="B24" s="277" t="s">
        <v>25</v>
      </c>
      <c r="C24" s="278">
        <v>1998</v>
      </c>
      <c r="D24" s="227" t="s">
        <v>23</v>
      </c>
      <c r="E24" s="422">
        <v>31</v>
      </c>
      <c r="F24" s="261">
        <f t="shared" si="2"/>
        <v>46.5</v>
      </c>
      <c r="G24" s="521">
        <v>8.3000000000000007</v>
      </c>
      <c r="H24" s="266">
        <f t="shared" si="3"/>
        <v>51.000000000000014</v>
      </c>
      <c r="I24" s="432">
        <v>18</v>
      </c>
      <c r="J24" s="262">
        <f t="shared" si="4"/>
        <v>54</v>
      </c>
      <c r="K24" s="493">
        <v>25</v>
      </c>
      <c r="L24" s="267">
        <f t="shared" si="5"/>
        <v>37.5</v>
      </c>
      <c r="M24" s="184">
        <f t="shared" si="0"/>
        <v>189</v>
      </c>
      <c r="N24" s="176">
        <f t="shared" si="1"/>
        <v>31</v>
      </c>
      <c r="O24" s="776"/>
      <c r="P24" s="775"/>
      <c r="Q24" s="773"/>
      <c r="S24" s="675">
        <f t="shared" si="6"/>
        <v>31</v>
      </c>
    </row>
    <row r="25" spans="1:19" ht="15.75" customHeight="1" thickBot="1" x14ac:dyDescent="0.3">
      <c r="A25" s="31" t="s">
        <v>124</v>
      </c>
      <c r="B25" s="244" t="s">
        <v>29</v>
      </c>
      <c r="C25" s="245">
        <v>1999</v>
      </c>
      <c r="D25" s="246" t="s">
        <v>125</v>
      </c>
      <c r="E25" s="461">
        <v>27</v>
      </c>
      <c r="F25" s="261">
        <f t="shared" si="2"/>
        <v>40.5</v>
      </c>
      <c r="G25" s="519">
        <v>7.5</v>
      </c>
      <c r="H25" s="266">
        <f t="shared" si="3"/>
        <v>35</v>
      </c>
      <c r="I25" s="431">
        <v>17</v>
      </c>
      <c r="J25" s="262">
        <f t="shared" si="4"/>
        <v>51</v>
      </c>
      <c r="K25" s="494">
        <v>25</v>
      </c>
      <c r="L25" s="267">
        <f t="shared" si="5"/>
        <v>37.5</v>
      </c>
      <c r="M25" s="184">
        <f t="shared" si="0"/>
        <v>164</v>
      </c>
      <c r="N25" s="176">
        <f t="shared" si="1"/>
        <v>42</v>
      </c>
      <c r="O25" s="776">
        <f>(M25+M26+M27+M28)</f>
        <v>802</v>
      </c>
      <c r="P25" s="774">
        <f t="shared" ref="P25" si="10">(M25+M26+M27+M28)-MIN(M25,M26,M27,M28)</f>
        <v>638</v>
      </c>
      <c r="Q25" s="771">
        <f>RANK(P25,$P$9:$P$68)</f>
        <v>7</v>
      </c>
      <c r="S25" s="675">
        <f t="shared" si="6"/>
        <v>42</v>
      </c>
    </row>
    <row r="26" spans="1:19" ht="15.75" customHeight="1" thickBot="1" x14ac:dyDescent="0.3">
      <c r="A26" s="30" t="s">
        <v>255</v>
      </c>
      <c r="B26" s="231" t="s">
        <v>256</v>
      </c>
      <c r="C26" s="232">
        <v>1998</v>
      </c>
      <c r="D26" s="233" t="s">
        <v>125</v>
      </c>
      <c r="E26" s="462">
        <v>23</v>
      </c>
      <c r="F26" s="261">
        <f t="shared" si="2"/>
        <v>34.5</v>
      </c>
      <c r="G26" s="520">
        <v>8.6999999999999993</v>
      </c>
      <c r="H26" s="266">
        <f t="shared" si="3"/>
        <v>58.999999999999986</v>
      </c>
      <c r="I26" s="429">
        <v>20</v>
      </c>
      <c r="J26" s="262">
        <f t="shared" si="4"/>
        <v>60</v>
      </c>
      <c r="K26" s="495">
        <v>29</v>
      </c>
      <c r="L26" s="267">
        <f t="shared" si="5"/>
        <v>43.5</v>
      </c>
      <c r="M26" s="388">
        <f t="shared" si="0"/>
        <v>197</v>
      </c>
      <c r="N26" s="176">
        <f t="shared" si="1"/>
        <v>27</v>
      </c>
      <c r="O26" s="776"/>
      <c r="P26" s="775"/>
      <c r="Q26" s="772"/>
      <c r="S26" s="675">
        <f t="shared" si="6"/>
        <v>27</v>
      </c>
    </row>
    <row r="27" spans="1:19" ht="15.75" customHeight="1" thickBot="1" x14ac:dyDescent="0.3">
      <c r="A27" s="30" t="s">
        <v>126</v>
      </c>
      <c r="B27" s="231" t="s">
        <v>99</v>
      </c>
      <c r="C27" s="232">
        <v>1996</v>
      </c>
      <c r="D27" s="233" t="s">
        <v>125</v>
      </c>
      <c r="E27" s="462">
        <v>30</v>
      </c>
      <c r="F27" s="261">
        <f t="shared" si="2"/>
        <v>45</v>
      </c>
      <c r="G27" s="520">
        <v>8.6999999999999993</v>
      </c>
      <c r="H27" s="266">
        <f t="shared" si="3"/>
        <v>58.999999999999986</v>
      </c>
      <c r="I27" s="429">
        <v>17</v>
      </c>
      <c r="J27" s="262">
        <f t="shared" si="4"/>
        <v>51</v>
      </c>
      <c r="K27" s="496">
        <v>28</v>
      </c>
      <c r="L27" s="267">
        <f t="shared" si="5"/>
        <v>42</v>
      </c>
      <c r="M27" s="184">
        <f t="shared" si="0"/>
        <v>197</v>
      </c>
      <c r="N27" s="176">
        <f t="shared" si="1"/>
        <v>27</v>
      </c>
      <c r="O27" s="776"/>
      <c r="P27" s="775"/>
      <c r="Q27" s="772"/>
      <c r="S27" s="675">
        <f t="shared" si="6"/>
        <v>27</v>
      </c>
    </row>
    <row r="28" spans="1:19" ht="15.75" customHeight="1" thickBot="1" x14ac:dyDescent="0.3">
      <c r="A28" s="240" t="s">
        <v>127</v>
      </c>
      <c r="B28" s="247" t="s">
        <v>128</v>
      </c>
      <c r="C28" s="248">
        <v>1997</v>
      </c>
      <c r="D28" s="230" t="s">
        <v>125</v>
      </c>
      <c r="E28" s="463">
        <v>37</v>
      </c>
      <c r="F28" s="261">
        <f t="shared" si="2"/>
        <v>55.5</v>
      </c>
      <c r="G28" s="522">
        <v>8.5</v>
      </c>
      <c r="H28" s="266">
        <f t="shared" si="3"/>
        <v>55</v>
      </c>
      <c r="I28" s="432">
        <v>30</v>
      </c>
      <c r="J28" s="262">
        <f t="shared" si="4"/>
        <v>90</v>
      </c>
      <c r="K28" s="497">
        <v>29</v>
      </c>
      <c r="L28" s="267">
        <f t="shared" si="5"/>
        <v>43.5</v>
      </c>
      <c r="M28" s="184">
        <f t="shared" si="0"/>
        <v>244</v>
      </c>
      <c r="N28" s="176">
        <f t="shared" si="1"/>
        <v>8</v>
      </c>
      <c r="O28" s="776"/>
      <c r="P28" s="775"/>
      <c r="Q28" s="773"/>
      <c r="S28" s="675">
        <f t="shared" si="6"/>
        <v>8</v>
      </c>
    </row>
    <row r="29" spans="1:19" ht="15.75" customHeight="1" thickBot="1" x14ac:dyDescent="0.3">
      <c r="A29" s="31" t="s">
        <v>129</v>
      </c>
      <c r="B29" s="34" t="s">
        <v>130</v>
      </c>
      <c r="C29" s="37">
        <v>1995</v>
      </c>
      <c r="D29" s="239" t="s">
        <v>131</v>
      </c>
      <c r="E29" s="464">
        <v>35</v>
      </c>
      <c r="F29" s="261">
        <f t="shared" si="2"/>
        <v>52.5</v>
      </c>
      <c r="G29" s="523">
        <v>6.5</v>
      </c>
      <c r="H29" s="266">
        <f t="shared" si="3"/>
        <v>25</v>
      </c>
      <c r="I29" s="431">
        <v>20</v>
      </c>
      <c r="J29" s="262">
        <f t="shared" si="4"/>
        <v>60</v>
      </c>
      <c r="K29" s="498">
        <v>45</v>
      </c>
      <c r="L29" s="267">
        <f t="shared" si="5"/>
        <v>67.5</v>
      </c>
      <c r="M29" s="184">
        <f t="shared" si="0"/>
        <v>205</v>
      </c>
      <c r="N29" s="176">
        <f t="shared" si="1"/>
        <v>20</v>
      </c>
      <c r="O29" s="776">
        <f>(M29+M30+M31+M32)</f>
        <v>752</v>
      </c>
      <c r="P29" s="774">
        <f t="shared" ref="P29" si="11">(M29+M30+M31+M32)-MIN(M29,M30,M31,M32)</f>
        <v>580</v>
      </c>
      <c r="Q29" s="771">
        <f>RANK(P29,$P$9:$P$68)</f>
        <v>10</v>
      </c>
      <c r="S29" s="675">
        <f t="shared" si="6"/>
        <v>20</v>
      </c>
    </row>
    <row r="30" spans="1:19" ht="15.75" customHeight="1" thickBot="1" x14ac:dyDescent="0.3">
      <c r="A30" s="30" t="s">
        <v>132</v>
      </c>
      <c r="B30" s="33" t="s">
        <v>70</v>
      </c>
      <c r="C30" s="36">
        <v>1998</v>
      </c>
      <c r="D30" s="228" t="s">
        <v>131</v>
      </c>
      <c r="E30" s="465">
        <v>40</v>
      </c>
      <c r="F30" s="261">
        <f t="shared" si="2"/>
        <v>60</v>
      </c>
      <c r="G30" s="524">
        <v>7.6</v>
      </c>
      <c r="H30" s="266">
        <f t="shared" si="3"/>
        <v>37</v>
      </c>
      <c r="I30" s="429">
        <v>24</v>
      </c>
      <c r="J30" s="262">
        <f t="shared" si="4"/>
        <v>72</v>
      </c>
      <c r="K30" s="499">
        <v>21</v>
      </c>
      <c r="L30" s="267">
        <f t="shared" si="5"/>
        <v>31.5</v>
      </c>
      <c r="M30" s="184">
        <f t="shared" si="0"/>
        <v>200.5</v>
      </c>
      <c r="N30" s="176">
        <f t="shared" si="1"/>
        <v>23</v>
      </c>
      <c r="O30" s="776"/>
      <c r="P30" s="775"/>
      <c r="Q30" s="772"/>
      <c r="S30" s="675">
        <f t="shared" si="6"/>
        <v>23</v>
      </c>
    </row>
    <row r="31" spans="1:19" ht="15.75" customHeight="1" thickBot="1" x14ac:dyDescent="0.3">
      <c r="A31" s="30" t="s">
        <v>133</v>
      </c>
      <c r="B31" s="33" t="s">
        <v>28</v>
      </c>
      <c r="C31" s="37">
        <v>1997</v>
      </c>
      <c r="D31" s="228" t="s">
        <v>131</v>
      </c>
      <c r="E31" s="465">
        <v>26</v>
      </c>
      <c r="F31" s="261">
        <f t="shared" si="2"/>
        <v>39</v>
      </c>
      <c r="G31" s="524">
        <v>8.5</v>
      </c>
      <c r="H31" s="266">
        <f t="shared" si="3"/>
        <v>55</v>
      </c>
      <c r="I31" s="429">
        <v>18</v>
      </c>
      <c r="J31" s="262">
        <f t="shared" si="4"/>
        <v>54</v>
      </c>
      <c r="K31" s="499">
        <v>16</v>
      </c>
      <c r="L31" s="267">
        <f t="shared" si="5"/>
        <v>24</v>
      </c>
      <c r="M31" s="184">
        <f t="shared" si="0"/>
        <v>172</v>
      </c>
      <c r="N31" s="176">
        <f t="shared" si="1"/>
        <v>41</v>
      </c>
      <c r="O31" s="776"/>
      <c r="P31" s="775"/>
      <c r="Q31" s="772"/>
      <c r="S31" s="675">
        <f t="shared" si="6"/>
        <v>41</v>
      </c>
    </row>
    <row r="32" spans="1:19" ht="15.75" customHeight="1" thickBot="1" x14ac:dyDescent="0.3">
      <c r="A32" s="276" t="s">
        <v>134</v>
      </c>
      <c r="B32" s="277" t="s">
        <v>135</v>
      </c>
      <c r="C32" s="278">
        <v>1996</v>
      </c>
      <c r="D32" s="227" t="s">
        <v>131</v>
      </c>
      <c r="E32" s="466">
        <v>29</v>
      </c>
      <c r="F32" s="261">
        <f t="shared" si="2"/>
        <v>43.5</v>
      </c>
      <c r="G32" s="525">
        <v>8.1</v>
      </c>
      <c r="H32" s="266">
        <f t="shared" si="3"/>
        <v>47</v>
      </c>
      <c r="I32" s="432">
        <v>17</v>
      </c>
      <c r="J32" s="262">
        <f t="shared" si="4"/>
        <v>51</v>
      </c>
      <c r="K32" s="500">
        <v>22</v>
      </c>
      <c r="L32" s="267">
        <f t="shared" si="5"/>
        <v>33</v>
      </c>
      <c r="M32" s="184">
        <f t="shared" si="0"/>
        <v>174.5</v>
      </c>
      <c r="N32" s="176">
        <f t="shared" si="1"/>
        <v>40</v>
      </c>
      <c r="O32" s="776"/>
      <c r="P32" s="775"/>
      <c r="Q32" s="773"/>
      <c r="S32" s="675">
        <f t="shared" si="6"/>
        <v>40</v>
      </c>
    </row>
    <row r="33" spans="1:20" ht="15.75" customHeight="1" thickBot="1" x14ac:dyDescent="0.3">
      <c r="A33" s="284" t="s">
        <v>139</v>
      </c>
      <c r="B33" s="285" t="s">
        <v>140</v>
      </c>
      <c r="C33" s="58">
        <v>1995</v>
      </c>
      <c r="D33" s="287" t="s">
        <v>141</v>
      </c>
      <c r="E33" s="464">
        <v>22</v>
      </c>
      <c r="F33" s="261">
        <f t="shared" si="2"/>
        <v>33</v>
      </c>
      <c r="G33" s="526">
        <v>8.5</v>
      </c>
      <c r="H33" s="266">
        <f t="shared" si="3"/>
        <v>55</v>
      </c>
      <c r="I33" s="482">
        <v>19</v>
      </c>
      <c r="J33" s="262">
        <f t="shared" si="4"/>
        <v>57</v>
      </c>
      <c r="K33" s="501">
        <v>35</v>
      </c>
      <c r="L33" s="267">
        <f t="shared" si="5"/>
        <v>52.5</v>
      </c>
      <c r="M33" s="184">
        <f t="shared" ref="M33:M40" si="12">(F33+H33+J33+L33)</f>
        <v>197.5</v>
      </c>
      <c r="N33" s="176">
        <f t="shared" si="1"/>
        <v>26</v>
      </c>
      <c r="O33" s="776">
        <f>(M33+M34+M35+M36)</f>
        <v>727.5</v>
      </c>
      <c r="P33" s="774">
        <f t="shared" ref="P33" si="13">(M33+M34+M35+M36)-MIN(M33,M34,M35,M36)</f>
        <v>573</v>
      </c>
      <c r="Q33" s="771">
        <f>RANK(P33,$P$9:$P$68)</f>
        <v>11</v>
      </c>
      <c r="S33" s="675">
        <f t="shared" si="6"/>
        <v>26</v>
      </c>
    </row>
    <row r="34" spans="1:20" ht="15.75" customHeight="1" thickBot="1" x14ac:dyDescent="0.3">
      <c r="A34" s="288" t="s">
        <v>257</v>
      </c>
      <c r="B34" s="289" t="s">
        <v>258</v>
      </c>
      <c r="C34" s="126">
        <v>1996</v>
      </c>
      <c r="D34" s="236" t="s">
        <v>141</v>
      </c>
      <c r="E34" s="465">
        <v>23</v>
      </c>
      <c r="F34" s="261">
        <f t="shared" si="2"/>
        <v>34.5</v>
      </c>
      <c r="G34" s="527">
        <v>7.7</v>
      </c>
      <c r="H34" s="266">
        <f t="shared" si="3"/>
        <v>39</v>
      </c>
      <c r="I34" s="483">
        <v>17</v>
      </c>
      <c r="J34" s="262">
        <f t="shared" si="4"/>
        <v>51</v>
      </c>
      <c r="K34" s="502">
        <v>20</v>
      </c>
      <c r="L34" s="267">
        <f t="shared" si="5"/>
        <v>30</v>
      </c>
      <c r="M34" s="184">
        <f t="shared" si="12"/>
        <v>154.5</v>
      </c>
      <c r="N34" s="176">
        <f t="shared" si="1"/>
        <v>48</v>
      </c>
      <c r="O34" s="776"/>
      <c r="P34" s="775"/>
      <c r="Q34" s="772"/>
      <c r="S34" s="675">
        <f t="shared" si="6"/>
        <v>48</v>
      </c>
    </row>
    <row r="35" spans="1:20" ht="15.75" customHeight="1" thickBot="1" x14ac:dyDescent="0.3">
      <c r="A35" s="288" t="s">
        <v>142</v>
      </c>
      <c r="B35" s="289" t="s">
        <v>28</v>
      </c>
      <c r="C35" s="126">
        <v>1997</v>
      </c>
      <c r="D35" s="236" t="s">
        <v>141</v>
      </c>
      <c r="E35" s="465">
        <v>29</v>
      </c>
      <c r="F35" s="261">
        <f t="shared" si="2"/>
        <v>43.5</v>
      </c>
      <c r="G35" s="527">
        <v>7.7</v>
      </c>
      <c r="H35" s="266">
        <f t="shared" si="3"/>
        <v>39</v>
      </c>
      <c r="I35" s="483">
        <v>21</v>
      </c>
      <c r="J35" s="262">
        <f t="shared" si="4"/>
        <v>63</v>
      </c>
      <c r="K35" s="502">
        <v>28</v>
      </c>
      <c r="L35" s="267">
        <f t="shared" si="5"/>
        <v>42</v>
      </c>
      <c r="M35" s="184">
        <f t="shared" si="12"/>
        <v>187.5</v>
      </c>
      <c r="N35" s="176">
        <f t="shared" si="1"/>
        <v>34</v>
      </c>
      <c r="O35" s="776"/>
      <c r="P35" s="775"/>
      <c r="Q35" s="772"/>
      <c r="R35" s="191"/>
      <c r="S35" s="675">
        <f t="shared" si="6"/>
        <v>34</v>
      </c>
      <c r="T35" s="297"/>
    </row>
    <row r="36" spans="1:20" ht="15.75" customHeight="1" thickBot="1" x14ac:dyDescent="0.3">
      <c r="A36" s="175" t="s">
        <v>143</v>
      </c>
      <c r="B36" s="174" t="s">
        <v>115</v>
      </c>
      <c r="C36" s="173">
        <v>1997</v>
      </c>
      <c r="D36" s="235" t="s">
        <v>141</v>
      </c>
      <c r="E36" s="467">
        <v>25</v>
      </c>
      <c r="F36" s="261">
        <f t="shared" si="2"/>
        <v>37.5</v>
      </c>
      <c r="G36" s="525">
        <v>8.4</v>
      </c>
      <c r="H36" s="266">
        <f t="shared" si="3"/>
        <v>53</v>
      </c>
      <c r="I36" s="432">
        <v>16</v>
      </c>
      <c r="J36" s="262">
        <f t="shared" si="4"/>
        <v>48</v>
      </c>
      <c r="K36" s="503">
        <v>33</v>
      </c>
      <c r="L36" s="267">
        <f t="shared" si="5"/>
        <v>49.5</v>
      </c>
      <c r="M36" s="184">
        <f t="shared" si="12"/>
        <v>188</v>
      </c>
      <c r="N36" s="176">
        <f t="shared" si="1"/>
        <v>32</v>
      </c>
      <c r="O36" s="776"/>
      <c r="P36" s="775"/>
      <c r="Q36" s="773"/>
      <c r="S36" s="675">
        <f t="shared" si="6"/>
        <v>32</v>
      </c>
    </row>
    <row r="37" spans="1:20" ht="15.75" customHeight="1" thickBot="1" x14ac:dyDescent="0.3">
      <c r="A37" s="122" t="s">
        <v>144</v>
      </c>
      <c r="B37" s="188" t="s">
        <v>82</v>
      </c>
      <c r="C37" s="190">
        <v>1996</v>
      </c>
      <c r="D37" s="385" t="s">
        <v>145</v>
      </c>
      <c r="E37" s="468">
        <v>27</v>
      </c>
      <c r="F37" s="261">
        <f t="shared" si="2"/>
        <v>40.5</v>
      </c>
      <c r="G37" s="526">
        <v>8.9</v>
      </c>
      <c r="H37" s="266">
        <f t="shared" si="3"/>
        <v>63</v>
      </c>
      <c r="I37" s="482">
        <v>17</v>
      </c>
      <c r="J37" s="262">
        <f t="shared" si="4"/>
        <v>51</v>
      </c>
      <c r="K37" s="501">
        <v>18</v>
      </c>
      <c r="L37" s="267">
        <f t="shared" si="5"/>
        <v>27</v>
      </c>
      <c r="M37" s="184">
        <f t="shared" si="12"/>
        <v>181.5</v>
      </c>
      <c r="N37" s="176">
        <f t="shared" si="1"/>
        <v>37</v>
      </c>
      <c r="O37" s="776">
        <f>(M37+M38+M39+M40)</f>
        <v>628.5</v>
      </c>
      <c r="P37" s="774">
        <f t="shared" ref="P37" si="14">(M37+M38+M39+M40)-MIN(M37,M38,M39,M40)</f>
        <v>486.5</v>
      </c>
      <c r="Q37" s="771">
        <f>RANK(P37,$P$9:$P$68)</f>
        <v>14</v>
      </c>
      <c r="S37" s="675">
        <f t="shared" si="6"/>
        <v>37</v>
      </c>
    </row>
    <row r="38" spans="1:20" ht="15.75" customHeight="1" thickBot="1" x14ac:dyDescent="0.3">
      <c r="A38" s="43" t="s">
        <v>127</v>
      </c>
      <c r="B38" s="51" t="s">
        <v>146</v>
      </c>
      <c r="C38" s="41">
        <v>1998</v>
      </c>
      <c r="D38" s="291" t="s">
        <v>145</v>
      </c>
      <c r="E38" s="465">
        <v>21</v>
      </c>
      <c r="F38" s="261">
        <f t="shared" si="2"/>
        <v>31.5</v>
      </c>
      <c r="G38" s="527">
        <v>8.6999999999999993</v>
      </c>
      <c r="H38" s="266">
        <f t="shared" si="3"/>
        <v>58.999999999999986</v>
      </c>
      <c r="I38" s="483">
        <v>13</v>
      </c>
      <c r="J38" s="262">
        <f t="shared" si="4"/>
        <v>39</v>
      </c>
      <c r="K38" s="502">
        <v>13</v>
      </c>
      <c r="L38" s="267">
        <f t="shared" si="5"/>
        <v>19.5</v>
      </c>
      <c r="M38" s="184">
        <f t="shared" si="12"/>
        <v>149</v>
      </c>
      <c r="N38" s="176">
        <f t="shared" si="1"/>
        <v>50</v>
      </c>
      <c r="O38" s="776"/>
      <c r="P38" s="775"/>
      <c r="Q38" s="772"/>
      <c r="S38" s="675">
        <f t="shared" si="6"/>
        <v>50</v>
      </c>
    </row>
    <row r="39" spans="1:20" ht="15.75" customHeight="1" thickBot="1" x14ac:dyDescent="0.3">
      <c r="A39" s="43" t="s">
        <v>147</v>
      </c>
      <c r="B39" s="51" t="s">
        <v>11</v>
      </c>
      <c r="C39" s="41">
        <v>1999</v>
      </c>
      <c r="D39" s="226" t="s">
        <v>145</v>
      </c>
      <c r="E39" s="465">
        <v>24</v>
      </c>
      <c r="F39" s="261">
        <f t="shared" si="2"/>
        <v>36</v>
      </c>
      <c r="G39" s="527">
        <v>8.5</v>
      </c>
      <c r="H39" s="266">
        <f t="shared" si="3"/>
        <v>55</v>
      </c>
      <c r="I39" s="483">
        <v>13</v>
      </c>
      <c r="J39" s="262">
        <f t="shared" si="4"/>
        <v>39</v>
      </c>
      <c r="K39" s="502">
        <v>8</v>
      </c>
      <c r="L39" s="267">
        <f t="shared" si="5"/>
        <v>12</v>
      </c>
      <c r="M39" s="184">
        <f t="shared" si="12"/>
        <v>142</v>
      </c>
      <c r="N39" s="176">
        <f t="shared" si="1"/>
        <v>53</v>
      </c>
      <c r="O39" s="776"/>
      <c r="P39" s="775"/>
      <c r="Q39" s="772"/>
      <c r="S39" s="675">
        <f t="shared" si="6"/>
        <v>53</v>
      </c>
    </row>
    <row r="40" spans="1:20" ht="15.75" customHeight="1" thickBot="1" x14ac:dyDescent="0.3">
      <c r="A40" s="118" t="s">
        <v>148</v>
      </c>
      <c r="B40" s="189" t="s">
        <v>9</v>
      </c>
      <c r="C40" s="116">
        <v>1996</v>
      </c>
      <c r="D40" s="544" t="s">
        <v>145</v>
      </c>
      <c r="E40" s="469">
        <v>19</v>
      </c>
      <c r="F40" s="261">
        <f t="shared" si="2"/>
        <v>28.5</v>
      </c>
      <c r="G40" s="525">
        <v>8</v>
      </c>
      <c r="H40" s="266">
        <f t="shared" si="3"/>
        <v>45</v>
      </c>
      <c r="I40" s="432">
        <v>19</v>
      </c>
      <c r="J40" s="262">
        <f t="shared" si="4"/>
        <v>57</v>
      </c>
      <c r="K40" s="503">
        <v>17</v>
      </c>
      <c r="L40" s="267">
        <f t="shared" si="5"/>
        <v>25.5</v>
      </c>
      <c r="M40" s="184">
        <f t="shared" si="12"/>
        <v>156</v>
      </c>
      <c r="N40" s="176">
        <f t="shared" si="1"/>
        <v>46</v>
      </c>
      <c r="O40" s="776"/>
      <c r="P40" s="775"/>
      <c r="Q40" s="773"/>
      <c r="S40" s="675">
        <f t="shared" si="6"/>
        <v>46</v>
      </c>
    </row>
    <row r="41" spans="1:20" ht="15.75" customHeight="1" thickBot="1" x14ac:dyDescent="0.3">
      <c r="A41" s="122" t="s">
        <v>149</v>
      </c>
      <c r="B41" s="188" t="s">
        <v>25</v>
      </c>
      <c r="C41" s="187">
        <v>1997</v>
      </c>
      <c r="D41" s="546" t="s">
        <v>150</v>
      </c>
      <c r="E41" s="470">
        <v>30</v>
      </c>
      <c r="F41" s="261">
        <f t="shared" si="2"/>
        <v>45</v>
      </c>
      <c r="G41" s="528">
        <v>7.4</v>
      </c>
      <c r="H41" s="266">
        <f t="shared" si="3"/>
        <v>34</v>
      </c>
      <c r="I41" s="424">
        <v>23</v>
      </c>
      <c r="J41" s="262">
        <f t="shared" si="4"/>
        <v>69</v>
      </c>
      <c r="K41" s="504">
        <v>35</v>
      </c>
      <c r="L41" s="267">
        <f t="shared" si="5"/>
        <v>52.5</v>
      </c>
      <c r="M41" s="184">
        <f t="shared" ref="M41:M56" si="15">(F41+H41+J41+L41)</f>
        <v>200.5</v>
      </c>
      <c r="N41" s="176">
        <f t="shared" ref="N41:N68" si="16">RANK(M41,$M$9:$M$68)</f>
        <v>23</v>
      </c>
      <c r="O41" s="777">
        <f>(M41+M42+M43+M44)</f>
        <v>689</v>
      </c>
      <c r="P41" s="774">
        <f t="shared" ref="P41" si="17">(M41+M42+M43+M44)-MIN(M41,M42,M43,M44)</f>
        <v>561.5</v>
      </c>
      <c r="Q41" s="771">
        <f>RANK(P41,$P$9:$P$68)</f>
        <v>12</v>
      </c>
      <c r="S41" s="675">
        <f t="shared" si="6"/>
        <v>23</v>
      </c>
    </row>
    <row r="42" spans="1:20" ht="15.75" customHeight="1" thickBot="1" x14ac:dyDescent="0.3">
      <c r="A42" s="43" t="s">
        <v>151</v>
      </c>
      <c r="B42" s="44" t="s">
        <v>25</v>
      </c>
      <c r="C42" s="41">
        <v>1998</v>
      </c>
      <c r="D42" s="545" t="s">
        <v>150</v>
      </c>
      <c r="E42" s="471">
        <v>24</v>
      </c>
      <c r="F42" s="261">
        <f t="shared" si="2"/>
        <v>36</v>
      </c>
      <c r="G42" s="529">
        <v>9.4</v>
      </c>
      <c r="H42" s="266">
        <f t="shared" si="3"/>
        <v>73</v>
      </c>
      <c r="I42" s="449">
        <v>18</v>
      </c>
      <c r="J42" s="262">
        <f t="shared" si="4"/>
        <v>54</v>
      </c>
      <c r="K42" s="505">
        <v>32</v>
      </c>
      <c r="L42" s="267">
        <f t="shared" si="5"/>
        <v>48</v>
      </c>
      <c r="M42" s="184">
        <f t="shared" si="15"/>
        <v>211</v>
      </c>
      <c r="N42" s="176">
        <f t="shared" si="16"/>
        <v>17</v>
      </c>
      <c r="O42" s="777"/>
      <c r="P42" s="775"/>
      <c r="Q42" s="772"/>
      <c r="S42" s="675">
        <f t="shared" si="6"/>
        <v>17</v>
      </c>
    </row>
    <row r="43" spans="1:20" ht="15.75" customHeight="1" thickBot="1" x14ac:dyDescent="0.3">
      <c r="A43" s="43" t="s">
        <v>261</v>
      </c>
      <c r="B43" s="44" t="s">
        <v>70</v>
      </c>
      <c r="C43" s="41">
        <v>1996</v>
      </c>
      <c r="D43" s="547" t="s">
        <v>150</v>
      </c>
      <c r="E43" s="472">
        <v>22</v>
      </c>
      <c r="F43" s="261">
        <f t="shared" si="2"/>
        <v>33</v>
      </c>
      <c r="G43" s="530">
        <v>7.7</v>
      </c>
      <c r="H43" s="266">
        <f t="shared" si="3"/>
        <v>39</v>
      </c>
      <c r="I43" s="425">
        <v>18</v>
      </c>
      <c r="J43" s="262">
        <f t="shared" si="4"/>
        <v>54</v>
      </c>
      <c r="K43" s="506">
        <v>16</v>
      </c>
      <c r="L43" s="267">
        <f t="shared" si="5"/>
        <v>24</v>
      </c>
      <c r="M43" s="184">
        <f t="shared" si="15"/>
        <v>150</v>
      </c>
      <c r="N43" s="176">
        <f t="shared" si="16"/>
        <v>49</v>
      </c>
      <c r="O43" s="777"/>
      <c r="P43" s="775"/>
      <c r="Q43" s="772"/>
      <c r="R43" s="119"/>
      <c r="S43" s="675">
        <f t="shared" si="6"/>
        <v>49</v>
      </c>
    </row>
    <row r="44" spans="1:20" ht="15.75" customHeight="1" thickBot="1" x14ac:dyDescent="0.3">
      <c r="A44" s="108" t="s">
        <v>262</v>
      </c>
      <c r="B44" s="186" t="s">
        <v>82</v>
      </c>
      <c r="C44" s="63">
        <v>1996</v>
      </c>
      <c r="D44" s="545" t="s">
        <v>150</v>
      </c>
      <c r="E44" s="467">
        <v>16</v>
      </c>
      <c r="F44" s="261">
        <f t="shared" si="2"/>
        <v>24</v>
      </c>
      <c r="G44" s="525">
        <v>8.6</v>
      </c>
      <c r="H44" s="266">
        <f t="shared" si="3"/>
        <v>57</v>
      </c>
      <c r="I44" s="432">
        <v>14</v>
      </c>
      <c r="J44" s="262">
        <f t="shared" si="4"/>
        <v>42</v>
      </c>
      <c r="K44" s="507">
        <v>3</v>
      </c>
      <c r="L44" s="267">
        <f t="shared" si="5"/>
        <v>4.5</v>
      </c>
      <c r="M44" s="184">
        <f t="shared" si="15"/>
        <v>127.5</v>
      </c>
      <c r="N44" s="176">
        <f t="shared" si="16"/>
        <v>55</v>
      </c>
      <c r="O44" s="777"/>
      <c r="P44" s="775"/>
      <c r="Q44" s="773"/>
      <c r="S44" s="675">
        <f t="shared" si="6"/>
        <v>55</v>
      </c>
    </row>
    <row r="45" spans="1:20" ht="15.75" customHeight="1" thickBot="1" x14ac:dyDescent="0.3">
      <c r="A45" s="183" t="s">
        <v>152</v>
      </c>
      <c r="B45" s="182" t="s">
        <v>8</v>
      </c>
      <c r="C45" s="185">
        <v>1996</v>
      </c>
      <c r="D45" s="548" t="s">
        <v>153</v>
      </c>
      <c r="E45" s="473">
        <v>34</v>
      </c>
      <c r="F45" s="261">
        <f t="shared" si="2"/>
        <v>51</v>
      </c>
      <c r="G45" s="531">
        <v>9.4</v>
      </c>
      <c r="H45" s="266">
        <f t="shared" si="3"/>
        <v>73</v>
      </c>
      <c r="I45" s="433">
        <v>21</v>
      </c>
      <c r="J45" s="262">
        <f t="shared" si="4"/>
        <v>63</v>
      </c>
      <c r="K45" s="508">
        <v>39</v>
      </c>
      <c r="L45" s="267">
        <f t="shared" si="5"/>
        <v>58.5</v>
      </c>
      <c r="M45" s="184">
        <f t="shared" si="15"/>
        <v>245.5</v>
      </c>
      <c r="N45" s="176">
        <f t="shared" si="16"/>
        <v>6</v>
      </c>
      <c r="O45" s="776">
        <f>(M45+M46+M47+M48)</f>
        <v>800</v>
      </c>
      <c r="P45" s="774">
        <f t="shared" ref="P45" si="18">(M45+M46+M47+M48)-MIN(M45,M46,M47,M48)</f>
        <v>642.5</v>
      </c>
      <c r="Q45" s="771">
        <f>RANK(P45,$P$9:$P$68)</f>
        <v>6</v>
      </c>
      <c r="S45" s="675">
        <f t="shared" si="6"/>
        <v>6</v>
      </c>
    </row>
    <row r="46" spans="1:20" ht="15.75" customHeight="1" thickBot="1" x14ac:dyDescent="0.3">
      <c r="A46" s="179" t="s">
        <v>263</v>
      </c>
      <c r="B46" s="178" t="s">
        <v>82</v>
      </c>
      <c r="C46" s="149">
        <v>1997</v>
      </c>
      <c r="D46" s="387" t="s">
        <v>153</v>
      </c>
      <c r="E46" s="450">
        <v>20</v>
      </c>
      <c r="F46" s="261">
        <f t="shared" si="2"/>
        <v>30</v>
      </c>
      <c r="G46" s="531">
        <v>7.7</v>
      </c>
      <c r="H46" s="266">
        <f t="shared" si="3"/>
        <v>39</v>
      </c>
      <c r="I46" s="433">
        <v>15</v>
      </c>
      <c r="J46" s="262">
        <f t="shared" si="4"/>
        <v>45</v>
      </c>
      <c r="K46" s="508">
        <v>29</v>
      </c>
      <c r="L46" s="267">
        <f t="shared" si="5"/>
        <v>43.5</v>
      </c>
      <c r="M46" s="184">
        <f t="shared" si="15"/>
        <v>157.5</v>
      </c>
      <c r="N46" s="176">
        <f t="shared" si="16"/>
        <v>44</v>
      </c>
      <c r="O46" s="776"/>
      <c r="P46" s="775"/>
      <c r="Q46" s="772"/>
      <c r="S46" s="675">
        <f t="shared" si="6"/>
        <v>44</v>
      </c>
    </row>
    <row r="47" spans="1:20" ht="15.75" customHeight="1" thickBot="1" x14ac:dyDescent="0.3">
      <c r="A47" s="179" t="s">
        <v>136</v>
      </c>
      <c r="B47" s="178" t="s">
        <v>10</v>
      </c>
      <c r="C47" s="149">
        <v>1997</v>
      </c>
      <c r="D47" s="300" t="s">
        <v>153</v>
      </c>
      <c r="E47" s="473">
        <v>29</v>
      </c>
      <c r="F47" s="261">
        <f t="shared" si="2"/>
        <v>43.5</v>
      </c>
      <c r="G47" s="531">
        <v>7.8</v>
      </c>
      <c r="H47" s="266">
        <f t="shared" si="3"/>
        <v>41</v>
      </c>
      <c r="I47" s="433">
        <v>25</v>
      </c>
      <c r="J47" s="262">
        <f t="shared" si="4"/>
        <v>75</v>
      </c>
      <c r="K47" s="508">
        <v>31</v>
      </c>
      <c r="L47" s="267">
        <f t="shared" si="5"/>
        <v>46.5</v>
      </c>
      <c r="M47" s="184">
        <f t="shared" si="15"/>
        <v>206</v>
      </c>
      <c r="N47" s="176">
        <f t="shared" si="16"/>
        <v>19</v>
      </c>
      <c r="O47" s="776"/>
      <c r="P47" s="775"/>
      <c r="Q47" s="772"/>
      <c r="S47" s="675">
        <f t="shared" si="6"/>
        <v>19</v>
      </c>
    </row>
    <row r="48" spans="1:20" ht="15.75" customHeight="1" thickBot="1" x14ac:dyDescent="0.3">
      <c r="A48" s="175" t="s">
        <v>154</v>
      </c>
      <c r="B48" s="174" t="s">
        <v>12</v>
      </c>
      <c r="C48" s="173">
        <v>1997</v>
      </c>
      <c r="D48" s="386" t="s">
        <v>153</v>
      </c>
      <c r="E48" s="473">
        <v>23</v>
      </c>
      <c r="F48" s="261">
        <f t="shared" si="2"/>
        <v>34.5</v>
      </c>
      <c r="G48" s="531">
        <v>8.4</v>
      </c>
      <c r="H48" s="266">
        <f t="shared" si="3"/>
        <v>53</v>
      </c>
      <c r="I48" s="433">
        <v>20</v>
      </c>
      <c r="J48" s="262">
        <f t="shared" si="4"/>
        <v>60</v>
      </c>
      <c r="K48" s="508">
        <v>29</v>
      </c>
      <c r="L48" s="267">
        <f t="shared" si="5"/>
        <v>43.5</v>
      </c>
      <c r="M48" s="184">
        <f t="shared" si="15"/>
        <v>191</v>
      </c>
      <c r="N48" s="176">
        <f t="shared" si="16"/>
        <v>30</v>
      </c>
      <c r="O48" s="776"/>
      <c r="P48" s="775"/>
      <c r="Q48" s="773"/>
      <c r="S48" s="675">
        <f t="shared" si="6"/>
        <v>30</v>
      </c>
    </row>
    <row r="49" spans="1:19" ht="15.75" customHeight="1" thickBot="1" x14ac:dyDescent="0.3">
      <c r="A49" s="183" t="s">
        <v>158</v>
      </c>
      <c r="B49" s="182" t="s">
        <v>27</v>
      </c>
      <c r="C49" s="181">
        <v>1995</v>
      </c>
      <c r="D49" s="548" t="s">
        <v>155</v>
      </c>
      <c r="E49" s="473">
        <v>28</v>
      </c>
      <c r="F49" s="261">
        <f t="shared" si="2"/>
        <v>42</v>
      </c>
      <c r="G49" s="531">
        <v>8.3000000000000007</v>
      </c>
      <c r="H49" s="266">
        <f t="shared" si="3"/>
        <v>51.000000000000014</v>
      </c>
      <c r="I49" s="433">
        <v>17</v>
      </c>
      <c r="J49" s="262">
        <f t="shared" si="4"/>
        <v>51</v>
      </c>
      <c r="K49" s="508">
        <v>26</v>
      </c>
      <c r="L49" s="267">
        <f t="shared" si="5"/>
        <v>39</v>
      </c>
      <c r="M49" s="184">
        <f t="shared" si="15"/>
        <v>183</v>
      </c>
      <c r="N49" s="176">
        <f t="shared" si="16"/>
        <v>36</v>
      </c>
      <c r="O49" s="776">
        <f>(M49+M50+M51+M52)</f>
        <v>423.5</v>
      </c>
      <c r="P49" s="774">
        <f t="shared" ref="P49" si="19">(M49+M50+M51+M52)-MIN(M49,M50,M51,M52)</f>
        <v>423.5</v>
      </c>
      <c r="Q49" s="771">
        <f>RANK(P49,$P$9:$P$68)</f>
        <v>15</v>
      </c>
      <c r="S49" s="675">
        <f t="shared" si="6"/>
        <v>36</v>
      </c>
    </row>
    <row r="50" spans="1:19" ht="15.75" customHeight="1" thickBot="1" x14ac:dyDescent="0.3">
      <c r="A50" s="179" t="s">
        <v>156</v>
      </c>
      <c r="B50" s="178" t="s">
        <v>137</v>
      </c>
      <c r="C50" s="149">
        <v>1995</v>
      </c>
      <c r="D50" s="387" t="s">
        <v>155</v>
      </c>
      <c r="E50" s="450">
        <v>0</v>
      </c>
      <c r="F50" s="261">
        <f t="shared" si="2"/>
        <v>0</v>
      </c>
      <c r="G50" s="531">
        <v>8.3000000000000007</v>
      </c>
      <c r="H50" s="266">
        <f t="shared" si="3"/>
        <v>51.000000000000014</v>
      </c>
      <c r="I50" s="433">
        <v>15</v>
      </c>
      <c r="J50" s="262">
        <f t="shared" si="4"/>
        <v>45</v>
      </c>
      <c r="K50" s="508">
        <v>17</v>
      </c>
      <c r="L50" s="267">
        <f t="shared" si="5"/>
        <v>25.5</v>
      </c>
      <c r="M50" s="184">
        <f t="shared" si="15"/>
        <v>121.50000000000001</v>
      </c>
      <c r="N50" s="176">
        <f t="shared" si="16"/>
        <v>56</v>
      </c>
      <c r="O50" s="776"/>
      <c r="P50" s="775"/>
      <c r="Q50" s="772"/>
      <c r="S50" s="675">
        <f t="shared" si="6"/>
        <v>56</v>
      </c>
    </row>
    <row r="51" spans="1:19" ht="15.75" customHeight="1" thickBot="1" x14ac:dyDescent="0.3">
      <c r="A51" s="179" t="s">
        <v>157</v>
      </c>
      <c r="B51" s="178" t="s">
        <v>85</v>
      </c>
      <c r="C51" s="149">
        <v>1997</v>
      </c>
      <c r="D51" s="300" t="s">
        <v>155</v>
      </c>
      <c r="E51" s="473">
        <v>0</v>
      </c>
      <c r="F51" s="261">
        <f t="shared" si="2"/>
        <v>0</v>
      </c>
      <c r="G51" s="531">
        <v>0</v>
      </c>
      <c r="H51" s="266">
        <f t="shared" si="3"/>
        <v>0</v>
      </c>
      <c r="I51" s="433">
        <v>0</v>
      </c>
      <c r="J51" s="262">
        <f t="shared" si="4"/>
        <v>0</v>
      </c>
      <c r="K51" s="508">
        <v>0</v>
      </c>
      <c r="L51" s="267">
        <f t="shared" si="5"/>
        <v>0</v>
      </c>
      <c r="M51" s="184">
        <f t="shared" si="15"/>
        <v>0</v>
      </c>
      <c r="N51" s="176">
        <f t="shared" si="16"/>
        <v>59</v>
      </c>
      <c r="O51" s="776"/>
      <c r="P51" s="775"/>
      <c r="Q51" s="772"/>
      <c r="S51" s="675">
        <f t="shared" si="6"/>
        <v>59</v>
      </c>
    </row>
    <row r="52" spans="1:19" ht="15.75" customHeight="1" thickBot="1" x14ac:dyDescent="0.3">
      <c r="A52" s="175" t="s">
        <v>274</v>
      </c>
      <c r="B52" s="174" t="s">
        <v>159</v>
      </c>
      <c r="C52" s="173">
        <v>1997</v>
      </c>
      <c r="D52" s="549" t="s">
        <v>155</v>
      </c>
      <c r="E52" s="474">
        <v>16</v>
      </c>
      <c r="F52" s="261">
        <f t="shared" si="2"/>
        <v>24</v>
      </c>
      <c r="G52" s="532">
        <v>7.5</v>
      </c>
      <c r="H52" s="266">
        <f t="shared" si="3"/>
        <v>35</v>
      </c>
      <c r="I52" s="434">
        <v>12</v>
      </c>
      <c r="J52" s="262">
        <f t="shared" si="4"/>
        <v>36</v>
      </c>
      <c r="K52" s="509">
        <v>16</v>
      </c>
      <c r="L52" s="267">
        <f t="shared" si="5"/>
        <v>24</v>
      </c>
      <c r="M52" s="184">
        <f t="shared" si="15"/>
        <v>119</v>
      </c>
      <c r="N52" s="176">
        <f t="shared" si="16"/>
        <v>57</v>
      </c>
      <c r="O52" s="776"/>
      <c r="P52" s="775"/>
      <c r="Q52" s="773"/>
      <c r="R52" s="170"/>
      <c r="S52" s="675">
        <f t="shared" si="6"/>
        <v>57</v>
      </c>
    </row>
    <row r="53" spans="1:19" ht="15.75" customHeight="1" thickBot="1" x14ac:dyDescent="0.3">
      <c r="A53" s="383" t="s">
        <v>270</v>
      </c>
      <c r="B53" s="384" t="s">
        <v>137</v>
      </c>
      <c r="C53" s="185">
        <v>1998</v>
      </c>
      <c r="D53" s="386" t="s">
        <v>160</v>
      </c>
      <c r="E53" s="475">
        <v>31</v>
      </c>
      <c r="F53" s="261">
        <f t="shared" si="2"/>
        <v>46.5</v>
      </c>
      <c r="G53" s="533">
        <v>8.1999999999999993</v>
      </c>
      <c r="H53" s="266">
        <f t="shared" si="3"/>
        <v>48.999999999999986</v>
      </c>
      <c r="I53" s="484">
        <v>22</v>
      </c>
      <c r="J53" s="262">
        <f t="shared" si="4"/>
        <v>66</v>
      </c>
      <c r="K53" s="510">
        <v>27</v>
      </c>
      <c r="L53" s="267">
        <f t="shared" si="5"/>
        <v>40.5</v>
      </c>
      <c r="M53" s="184">
        <f t="shared" si="15"/>
        <v>202</v>
      </c>
      <c r="N53" s="176">
        <f t="shared" si="16"/>
        <v>22</v>
      </c>
      <c r="O53" s="776">
        <f>(M53+M54+M55+M56)</f>
        <v>757.5</v>
      </c>
      <c r="P53" s="774">
        <f t="shared" ref="P53" si="20">(M53+M54+M55+M56)-MIN(M53,M54,M55,M56)</f>
        <v>595</v>
      </c>
      <c r="Q53" s="771">
        <f>RANK(P53,$P$9:$P$68)</f>
        <v>8</v>
      </c>
      <c r="S53" s="675">
        <f t="shared" si="6"/>
        <v>22</v>
      </c>
    </row>
    <row r="54" spans="1:19" ht="15.75" customHeight="1" thickBot="1" x14ac:dyDescent="0.3">
      <c r="A54" s="179" t="s">
        <v>271</v>
      </c>
      <c r="B54" s="178" t="s">
        <v>272</v>
      </c>
      <c r="C54" s="149">
        <v>1996</v>
      </c>
      <c r="D54" s="386" t="s">
        <v>160</v>
      </c>
      <c r="E54" s="476">
        <v>22</v>
      </c>
      <c r="F54" s="261">
        <f t="shared" si="2"/>
        <v>33</v>
      </c>
      <c r="G54" s="534">
        <v>7.2</v>
      </c>
      <c r="H54" s="266">
        <f t="shared" si="3"/>
        <v>32</v>
      </c>
      <c r="I54" s="485">
        <v>15</v>
      </c>
      <c r="J54" s="262">
        <f t="shared" si="4"/>
        <v>45</v>
      </c>
      <c r="K54" s="511">
        <v>35</v>
      </c>
      <c r="L54" s="267">
        <f t="shared" si="5"/>
        <v>52.5</v>
      </c>
      <c r="M54" s="184">
        <f t="shared" si="15"/>
        <v>162.5</v>
      </c>
      <c r="N54" s="176">
        <f t="shared" si="16"/>
        <v>43</v>
      </c>
      <c r="O54" s="776"/>
      <c r="P54" s="775"/>
      <c r="Q54" s="772"/>
      <c r="S54" s="675">
        <f t="shared" si="6"/>
        <v>43</v>
      </c>
    </row>
    <row r="55" spans="1:19" ht="15.75" customHeight="1" thickBot="1" x14ac:dyDescent="0.3">
      <c r="A55" s="179" t="s">
        <v>161</v>
      </c>
      <c r="B55" s="178" t="s">
        <v>86</v>
      </c>
      <c r="C55" s="149">
        <v>1996</v>
      </c>
      <c r="D55" s="386" t="s">
        <v>160</v>
      </c>
      <c r="E55" s="476">
        <v>21</v>
      </c>
      <c r="F55" s="261">
        <f t="shared" si="2"/>
        <v>31.5</v>
      </c>
      <c r="G55" s="534">
        <v>8.8000000000000007</v>
      </c>
      <c r="H55" s="266">
        <f t="shared" si="3"/>
        <v>61.000000000000014</v>
      </c>
      <c r="I55" s="485">
        <v>21</v>
      </c>
      <c r="J55" s="262">
        <f t="shared" si="4"/>
        <v>63</v>
      </c>
      <c r="K55" s="511">
        <v>33</v>
      </c>
      <c r="L55" s="267">
        <f t="shared" si="5"/>
        <v>49.5</v>
      </c>
      <c r="M55" s="184">
        <f t="shared" si="15"/>
        <v>205</v>
      </c>
      <c r="N55" s="176">
        <f t="shared" si="16"/>
        <v>20</v>
      </c>
      <c r="O55" s="776"/>
      <c r="P55" s="775"/>
      <c r="Q55" s="772"/>
      <c r="S55" s="675">
        <f t="shared" si="6"/>
        <v>20</v>
      </c>
    </row>
    <row r="56" spans="1:19" ht="15.75" customHeight="1" thickBot="1" x14ac:dyDescent="0.3">
      <c r="A56" s="380" t="s">
        <v>162</v>
      </c>
      <c r="B56" s="381" t="s">
        <v>163</v>
      </c>
      <c r="C56" s="382">
        <v>1996</v>
      </c>
      <c r="D56" s="379" t="s">
        <v>160</v>
      </c>
      <c r="E56" s="477">
        <v>26</v>
      </c>
      <c r="F56" s="261">
        <f t="shared" si="2"/>
        <v>39</v>
      </c>
      <c r="G56" s="535">
        <v>8.4</v>
      </c>
      <c r="H56" s="266">
        <f t="shared" si="3"/>
        <v>53</v>
      </c>
      <c r="I56" s="486">
        <v>19</v>
      </c>
      <c r="J56" s="262">
        <f t="shared" si="4"/>
        <v>57</v>
      </c>
      <c r="K56" s="512">
        <v>26</v>
      </c>
      <c r="L56" s="267">
        <f t="shared" si="5"/>
        <v>39</v>
      </c>
      <c r="M56" s="184">
        <f t="shared" si="15"/>
        <v>188</v>
      </c>
      <c r="N56" s="176">
        <f t="shared" si="16"/>
        <v>32</v>
      </c>
      <c r="O56" s="776"/>
      <c r="P56" s="775"/>
      <c r="Q56" s="773"/>
      <c r="S56" s="675">
        <f t="shared" si="6"/>
        <v>32</v>
      </c>
    </row>
    <row r="57" spans="1:19" ht="15.75" customHeight="1" thickBot="1" x14ac:dyDescent="0.3">
      <c r="A57" s="383" t="s">
        <v>164</v>
      </c>
      <c r="B57" s="384" t="s">
        <v>27</v>
      </c>
      <c r="C57" s="185">
        <v>1995</v>
      </c>
      <c r="D57" s="386" t="s">
        <v>165</v>
      </c>
      <c r="E57" s="478">
        <v>40</v>
      </c>
      <c r="F57" s="261">
        <f t="shared" si="2"/>
        <v>60</v>
      </c>
      <c r="G57" s="536">
        <v>8.4</v>
      </c>
      <c r="H57" s="266">
        <f t="shared" si="3"/>
        <v>53</v>
      </c>
      <c r="I57" s="435">
        <v>30</v>
      </c>
      <c r="J57" s="262">
        <f t="shared" si="4"/>
        <v>90</v>
      </c>
      <c r="K57" s="513">
        <v>46</v>
      </c>
      <c r="L57" s="267">
        <f t="shared" si="5"/>
        <v>69</v>
      </c>
      <c r="M57" s="184">
        <f t="shared" ref="M57:M68" si="21">(F57+H57+J57+L57)</f>
        <v>272</v>
      </c>
      <c r="N57" s="176">
        <f t="shared" si="16"/>
        <v>2</v>
      </c>
      <c r="O57" s="776">
        <f>(M57+M58+M59+M60)</f>
        <v>830</v>
      </c>
      <c r="P57" s="774">
        <f t="shared" ref="P57" si="22">(M57+M58+M59+M60)-MIN(M57,M58,M59,M60)</f>
        <v>673.5</v>
      </c>
      <c r="Q57" s="771">
        <f>RANK(P57,$P$9:$P$68)</f>
        <v>4</v>
      </c>
      <c r="S57" s="675">
        <f t="shared" si="6"/>
        <v>2</v>
      </c>
    </row>
    <row r="58" spans="1:19" ht="15.75" customHeight="1" thickBot="1" x14ac:dyDescent="0.3">
      <c r="A58" s="179" t="s">
        <v>166</v>
      </c>
      <c r="B58" s="178" t="s">
        <v>29</v>
      </c>
      <c r="C58" s="149">
        <v>1996</v>
      </c>
      <c r="D58" s="386" t="s">
        <v>165</v>
      </c>
      <c r="E58" s="450">
        <v>37</v>
      </c>
      <c r="F58" s="261">
        <f t="shared" si="2"/>
        <v>55.5</v>
      </c>
      <c r="G58" s="531">
        <v>8.4</v>
      </c>
      <c r="H58" s="266">
        <f t="shared" si="3"/>
        <v>53</v>
      </c>
      <c r="I58" s="433">
        <v>24</v>
      </c>
      <c r="J58" s="262">
        <f t="shared" si="4"/>
        <v>72</v>
      </c>
      <c r="K58" s="508">
        <v>27</v>
      </c>
      <c r="L58" s="267">
        <f t="shared" si="5"/>
        <v>40.5</v>
      </c>
      <c r="M58" s="184">
        <f t="shared" si="21"/>
        <v>221</v>
      </c>
      <c r="N58" s="176">
        <f t="shared" si="16"/>
        <v>15</v>
      </c>
      <c r="O58" s="776"/>
      <c r="P58" s="775"/>
      <c r="Q58" s="772"/>
      <c r="S58" s="675">
        <f t="shared" si="6"/>
        <v>15</v>
      </c>
    </row>
    <row r="59" spans="1:19" ht="15.75" customHeight="1" thickBot="1" x14ac:dyDescent="0.3">
      <c r="A59" s="179" t="s">
        <v>167</v>
      </c>
      <c r="B59" s="178" t="s">
        <v>85</v>
      </c>
      <c r="C59" s="149">
        <v>1997</v>
      </c>
      <c r="D59" s="386" t="s">
        <v>165</v>
      </c>
      <c r="E59" s="450">
        <v>30</v>
      </c>
      <c r="F59" s="261">
        <f t="shared" si="2"/>
        <v>45</v>
      </c>
      <c r="G59" s="531">
        <v>7.8</v>
      </c>
      <c r="H59" s="266">
        <f t="shared" si="3"/>
        <v>41</v>
      </c>
      <c r="I59" s="433">
        <v>21</v>
      </c>
      <c r="J59" s="262">
        <f t="shared" si="4"/>
        <v>63</v>
      </c>
      <c r="K59" s="508">
        <v>21</v>
      </c>
      <c r="L59" s="267">
        <f t="shared" si="5"/>
        <v>31.5</v>
      </c>
      <c r="M59" s="184">
        <f t="shared" si="21"/>
        <v>180.5</v>
      </c>
      <c r="N59" s="176">
        <f t="shared" si="16"/>
        <v>38</v>
      </c>
      <c r="O59" s="776"/>
      <c r="P59" s="775"/>
      <c r="Q59" s="772"/>
      <c r="S59" s="675">
        <f t="shared" si="6"/>
        <v>38</v>
      </c>
    </row>
    <row r="60" spans="1:19" ht="15.75" customHeight="1" thickBot="1" x14ac:dyDescent="0.3">
      <c r="A60" s="380" t="s">
        <v>264</v>
      </c>
      <c r="B60" s="381" t="s">
        <v>137</v>
      </c>
      <c r="C60" s="382">
        <v>1996</v>
      </c>
      <c r="D60" s="386" t="s">
        <v>165</v>
      </c>
      <c r="E60" s="451">
        <v>18</v>
      </c>
      <c r="F60" s="261">
        <f t="shared" si="2"/>
        <v>27</v>
      </c>
      <c r="G60" s="537">
        <v>8.1</v>
      </c>
      <c r="H60" s="266">
        <f t="shared" si="3"/>
        <v>47</v>
      </c>
      <c r="I60" s="436">
        <v>16</v>
      </c>
      <c r="J60" s="262">
        <f t="shared" si="4"/>
        <v>48</v>
      </c>
      <c r="K60" s="514">
        <v>23</v>
      </c>
      <c r="L60" s="267">
        <f t="shared" si="5"/>
        <v>34.5</v>
      </c>
      <c r="M60" s="184">
        <f t="shared" si="21"/>
        <v>156.5</v>
      </c>
      <c r="N60" s="176">
        <f t="shared" si="16"/>
        <v>45</v>
      </c>
      <c r="O60" s="776"/>
      <c r="P60" s="775"/>
      <c r="Q60" s="773"/>
      <c r="S60" s="675">
        <f t="shared" si="6"/>
        <v>45</v>
      </c>
    </row>
    <row r="61" spans="1:19" ht="15.75" customHeight="1" thickBot="1" x14ac:dyDescent="0.3">
      <c r="A61" s="183" t="s">
        <v>168</v>
      </c>
      <c r="B61" s="182" t="s">
        <v>169</v>
      </c>
      <c r="C61" s="181">
        <v>1997</v>
      </c>
      <c r="D61" s="548" t="s">
        <v>170</v>
      </c>
      <c r="E61" s="479">
        <v>43</v>
      </c>
      <c r="F61" s="261">
        <f t="shared" si="2"/>
        <v>64.5</v>
      </c>
      <c r="G61" s="538">
        <v>8.9</v>
      </c>
      <c r="H61" s="266">
        <f t="shared" si="3"/>
        <v>63</v>
      </c>
      <c r="I61" s="430">
        <v>29</v>
      </c>
      <c r="J61" s="262">
        <f t="shared" si="4"/>
        <v>87</v>
      </c>
      <c r="K61" s="515">
        <v>54</v>
      </c>
      <c r="L61" s="267">
        <f t="shared" si="5"/>
        <v>81</v>
      </c>
      <c r="M61" s="184">
        <f t="shared" si="21"/>
        <v>295.5</v>
      </c>
      <c r="N61" s="176">
        <f t="shared" si="16"/>
        <v>1</v>
      </c>
      <c r="O61" s="776">
        <f>(M61+M62+M63+M64)</f>
        <v>670</v>
      </c>
      <c r="P61" s="774">
        <f t="shared" ref="P61" si="23">(M61+M62+M63+M64)-MIN(M61,M62,M63,M64)</f>
        <v>670</v>
      </c>
      <c r="Q61" s="771">
        <f>RANK(P61,$P$9:$P$68)</f>
        <v>5</v>
      </c>
      <c r="S61" s="675">
        <f t="shared" si="6"/>
        <v>1</v>
      </c>
    </row>
    <row r="62" spans="1:19" ht="15.75" customHeight="1" thickBot="1" x14ac:dyDescent="0.3">
      <c r="A62" s="179" t="s">
        <v>171</v>
      </c>
      <c r="B62" s="178" t="s">
        <v>137</v>
      </c>
      <c r="C62" s="149">
        <v>1997</v>
      </c>
      <c r="D62" s="300" t="s">
        <v>170</v>
      </c>
      <c r="E62" s="479">
        <v>35</v>
      </c>
      <c r="F62" s="261">
        <f t="shared" si="2"/>
        <v>52.5</v>
      </c>
      <c r="G62" s="538">
        <v>7.8</v>
      </c>
      <c r="H62" s="266">
        <f t="shared" si="3"/>
        <v>41</v>
      </c>
      <c r="I62" s="430">
        <v>18</v>
      </c>
      <c r="J62" s="262">
        <f t="shared" si="4"/>
        <v>54</v>
      </c>
      <c r="K62" s="516">
        <v>34</v>
      </c>
      <c r="L62" s="267">
        <f t="shared" si="5"/>
        <v>51</v>
      </c>
      <c r="M62" s="184">
        <f t="shared" si="21"/>
        <v>198.5</v>
      </c>
      <c r="N62" s="176">
        <f t="shared" si="16"/>
        <v>25</v>
      </c>
      <c r="O62" s="776"/>
      <c r="P62" s="775"/>
      <c r="Q62" s="772"/>
      <c r="S62" s="675">
        <f t="shared" si="6"/>
        <v>25</v>
      </c>
    </row>
    <row r="63" spans="1:19" ht="15.75" customHeight="1" thickBot="1" x14ac:dyDescent="0.3">
      <c r="A63" s="179" t="s">
        <v>172</v>
      </c>
      <c r="B63" s="178" t="s">
        <v>173</v>
      </c>
      <c r="C63" s="149">
        <v>1996</v>
      </c>
      <c r="D63" s="300" t="s">
        <v>170</v>
      </c>
      <c r="E63" s="480">
        <v>32</v>
      </c>
      <c r="F63" s="261">
        <f t="shared" si="2"/>
        <v>48</v>
      </c>
      <c r="G63" s="539">
        <v>7.8</v>
      </c>
      <c r="H63" s="266">
        <f t="shared" si="3"/>
        <v>41</v>
      </c>
      <c r="I63" s="487">
        <v>19</v>
      </c>
      <c r="J63" s="262">
        <f t="shared" si="4"/>
        <v>57</v>
      </c>
      <c r="K63" s="517">
        <v>20</v>
      </c>
      <c r="L63" s="267">
        <f t="shared" si="5"/>
        <v>30</v>
      </c>
      <c r="M63" s="184">
        <f t="shared" si="21"/>
        <v>176</v>
      </c>
      <c r="N63" s="176">
        <f t="shared" si="16"/>
        <v>39</v>
      </c>
      <c r="O63" s="776"/>
      <c r="P63" s="775"/>
      <c r="Q63" s="772"/>
      <c r="S63" s="675">
        <f t="shared" si="6"/>
        <v>39</v>
      </c>
    </row>
    <row r="64" spans="1:19" ht="15.75" customHeight="1" thickBot="1" x14ac:dyDescent="0.3">
      <c r="A64" s="175" t="s">
        <v>174</v>
      </c>
      <c r="B64" s="174" t="s">
        <v>11</v>
      </c>
      <c r="C64" s="173">
        <v>1997</v>
      </c>
      <c r="D64" s="386" t="s">
        <v>170</v>
      </c>
      <c r="E64" s="480">
        <v>0</v>
      </c>
      <c r="F64" s="261">
        <f t="shared" si="2"/>
        <v>0</v>
      </c>
      <c r="G64" s="539">
        <v>0</v>
      </c>
      <c r="H64" s="266">
        <f t="shared" si="3"/>
        <v>0</v>
      </c>
      <c r="I64" s="487">
        <v>0</v>
      </c>
      <c r="J64" s="262">
        <f t="shared" si="4"/>
        <v>0</v>
      </c>
      <c r="K64" s="517">
        <v>0</v>
      </c>
      <c r="L64" s="267">
        <f t="shared" si="5"/>
        <v>0</v>
      </c>
      <c r="M64" s="184">
        <f t="shared" si="21"/>
        <v>0</v>
      </c>
      <c r="N64" s="176">
        <f t="shared" si="16"/>
        <v>59</v>
      </c>
      <c r="O64" s="776"/>
      <c r="P64" s="775"/>
      <c r="Q64" s="773"/>
      <c r="S64" s="675">
        <f t="shared" si="6"/>
        <v>59</v>
      </c>
    </row>
    <row r="65" spans="1:19" ht="15.75" customHeight="1" thickBot="1" x14ac:dyDescent="0.3">
      <c r="A65" s="183" t="s">
        <v>175</v>
      </c>
      <c r="B65" s="182" t="s">
        <v>176</v>
      </c>
      <c r="C65" s="181">
        <v>1996</v>
      </c>
      <c r="D65" s="299" t="s">
        <v>177</v>
      </c>
      <c r="E65" s="480">
        <v>27</v>
      </c>
      <c r="F65" s="261">
        <f t="shared" si="2"/>
        <v>40.5</v>
      </c>
      <c r="G65" s="539">
        <v>8.8000000000000007</v>
      </c>
      <c r="H65" s="266">
        <f t="shared" si="3"/>
        <v>61.000000000000014</v>
      </c>
      <c r="I65" s="487">
        <v>23</v>
      </c>
      <c r="J65" s="262">
        <f t="shared" si="4"/>
        <v>69</v>
      </c>
      <c r="K65" s="517">
        <v>47</v>
      </c>
      <c r="L65" s="267">
        <f t="shared" si="5"/>
        <v>70.5</v>
      </c>
      <c r="M65" s="184">
        <f t="shared" si="21"/>
        <v>241</v>
      </c>
      <c r="N65" s="176">
        <f t="shared" si="16"/>
        <v>10</v>
      </c>
      <c r="O65" s="776">
        <f>(M65+M66+M67+M68)</f>
        <v>932</v>
      </c>
      <c r="P65" s="774">
        <f t="shared" ref="P65" si="24">(M65+M66+M67+M68)-MIN(M65,M66,M67,M68)</f>
        <v>708.5</v>
      </c>
      <c r="Q65" s="771">
        <f>RANK(P65,$P$9:$P$68)</f>
        <v>2</v>
      </c>
      <c r="S65" s="675">
        <f t="shared" si="6"/>
        <v>10</v>
      </c>
    </row>
    <row r="66" spans="1:19" ht="15.75" customHeight="1" thickBot="1" x14ac:dyDescent="0.3">
      <c r="A66" s="179" t="s">
        <v>178</v>
      </c>
      <c r="B66" s="178" t="s">
        <v>138</v>
      </c>
      <c r="C66" s="149">
        <v>1996</v>
      </c>
      <c r="D66" s="300" t="s">
        <v>177</v>
      </c>
      <c r="E66" s="480">
        <v>42</v>
      </c>
      <c r="F66" s="261">
        <f t="shared" si="2"/>
        <v>63</v>
      </c>
      <c r="G66" s="539">
        <v>8.8000000000000007</v>
      </c>
      <c r="H66" s="266">
        <f t="shared" si="3"/>
        <v>61.000000000000014</v>
      </c>
      <c r="I66" s="487">
        <v>25</v>
      </c>
      <c r="J66" s="262">
        <f t="shared" si="4"/>
        <v>75</v>
      </c>
      <c r="K66" s="517">
        <v>30</v>
      </c>
      <c r="L66" s="267">
        <f t="shared" si="5"/>
        <v>45</v>
      </c>
      <c r="M66" s="184">
        <f t="shared" si="21"/>
        <v>244</v>
      </c>
      <c r="N66" s="176">
        <f t="shared" si="16"/>
        <v>8</v>
      </c>
      <c r="O66" s="776"/>
      <c r="P66" s="775"/>
      <c r="Q66" s="772"/>
      <c r="R66" s="171"/>
      <c r="S66" s="675">
        <f t="shared" si="6"/>
        <v>8</v>
      </c>
    </row>
    <row r="67" spans="1:19" ht="15.75" customHeight="1" thickBot="1" x14ac:dyDescent="0.3">
      <c r="A67" s="179" t="s">
        <v>179</v>
      </c>
      <c r="B67" s="178" t="s">
        <v>180</v>
      </c>
      <c r="C67" s="149">
        <v>1996</v>
      </c>
      <c r="D67" s="300" t="s">
        <v>177</v>
      </c>
      <c r="E67" s="480">
        <v>43</v>
      </c>
      <c r="F67" s="261">
        <f t="shared" si="2"/>
        <v>64.5</v>
      </c>
      <c r="G67" s="539">
        <v>7.7</v>
      </c>
      <c r="H67" s="266">
        <f t="shared" si="3"/>
        <v>39</v>
      </c>
      <c r="I67" s="487">
        <v>23</v>
      </c>
      <c r="J67" s="262">
        <f t="shared" si="4"/>
        <v>69</v>
      </c>
      <c r="K67" s="517">
        <v>34</v>
      </c>
      <c r="L67" s="267">
        <f t="shared" si="5"/>
        <v>51</v>
      </c>
      <c r="M67" s="184">
        <f t="shared" si="21"/>
        <v>223.5</v>
      </c>
      <c r="N67" s="176">
        <f t="shared" si="16"/>
        <v>13</v>
      </c>
      <c r="O67" s="776"/>
      <c r="P67" s="775"/>
      <c r="Q67" s="772"/>
      <c r="S67" s="675">
        <f t="shared" si="6"/>
        <v>13</v>
      </c>
    </row>
    <row r="68" spans="1:19" ht="15.75" customHeight="1" thickBot="1" x14ac:dyDescent="0.3">
      <c r="A68" s="175" t="s">
        <v>181</v>
      </c>
      <c r="B68" s="174" t="s">
        <v>72</v>
      </c>
      <c r="C68" s="173">
        <v>1995</v>
      </c>
      <c r="D68" s="386" t="s">
        <v>177</v>
      </c>
      <c r="E68" s="481">
        <v>39</v>
      </c>
      <c r="F68" s="647">
        <f t="shared" si="2"/>
        <v>58.5</v>
      </c>
      <c r="G68" s="539">
        <v>8.3000000000000007</v>
      </c>
      <c r="H68" s="677">
        <f t="shared" si="3"/>
        <v>51.000000000000014</v>
      </c>
      <c r="I68" s="488">
        <v>21</v>
      </c>
      <c r="J68" s="647">
        <f t="shared" si="4"/>
        <v>63</v>
      </c>
      <c r="K68" s="518">
        <v>34</v>
      </c>
      <c r="L68" s="678">
        <f t="shared" si="5"/>
        <v>51</v>
      </c>
      <c r="M68" s="177">
        <f t="shared" si="21"/>
        <v>223.5</v>
      </c>
      <c r="N68" s="679">
        <f t="shared" si="16"/>
        <v>13</v>
      </c>
      <c r="O68" s="776"/>
      <c r="P68" s="775"/>
      <c r="Q68" s="773"/>
      <c r="S68" s="675">
        <f t="shared" si="6"/>
        <v>13</v>
      </c>
    </row>
    <row r="69" spans="1:19" x14ac:dyDescent="0.25">
      <c r="A69" s="172"/>
      <c r="D69" s="105"/>
      <c r="E69" s="105"/>
      <c r="I69" s="105"/>
      <c r="K69" s="105"/>
      <c r="N69" s="105"/>
    </row>
    <row r="70" spans="1:19" x14ac:dyDescent="0.25">
      <c r="B70" s="171"/>
      <c r="D70" s="170"/>
    </row>
  </sheetData>
  <dataConsolidate/>
  <mergeCells count="55">
    <mergeCell ref="A1:P2"/>
    <mergeCell ref="A3:P3"/>
    <mergeCell ref="A4:P4"/>
    <mergeCell ref="A5:P5"/>
    <mergeCell ref="E7:F7"/>
    <mergeCell ref="G7:H7"/>
    <mergeCell ref="I7:J7"/>
    <mergeCell ref="K7:L7"/>
    <mergeCell ref="P7:P8"/>
    <mergeCell ref="O9:O12"/>
    <mergeCell ref="P9:P12"/>
    <mergeCell ref="O13:O16"/>
    <mergeCell ref="P13:P16"/>
    <mergeCell ref="O17:O20"/>
    <mergeCell ref="P17:P20"/>
    <mergeCell ref="O33:O36"/>
    <mergeCell ref="P33:P36"/>
    <mergeCell ref="O37:O40"/>
    <mergeCell ref="P37:P40"/>
    <mergeCell ref="O41:O44"/>
    <mergeCell ref="P41:P44"/>
    <mergeCell ref="O29:O32"/>
    <mergeCell ref="P29:P32"/>
    <mergeCell ref="O21:O24"/>
    <mergeCell ref="P21:P24"/>
    <mergeCell ref="O25:O28"/>
    <mergeCell ref="P25:P28"/>
    <mergeCell ref="O45:O48"/>
    <mergeCell ref="P45:P48"/>
    <mergeCell ref="Q53:Q56"/>
    <mergeCell ref="Q57:Q60"/>
    <mergeCell ref="Q45:Q48"/>
    <mergeCell ref="P57:P60"/>
    <mergeCell ref="O49:O52"/>
    <mergeCell ref="P49:P52"/>
    <mergeCell ref="O53:O56"/>
    <mergeCell ref="P53:P56"/>
    <mergeCell ref="O57:O60"/>
    <mergeCell ref="P61:P64"/>
    <mergeCell ref="Q61:Q64"/>
    <mergeCell ref="O61:O64"/>
    <mergeCell ref="O65:O68"/>
    <mergeCell ref="P65:P68"/>
    <mergeCell ref="Q65:Q68"/>
    <mergeCell ref="Q7:Q8"/>
    <mergeCell ref="Q13:Q16"/>
    <mergeCell ref="Q17:Q20"/>
    <mergeCell ref="Q21:Q24"/>
    <mergeCell ref="Q49:Q52"/>
    <mergeCell ref="Q25:Q28"/>
    <mergeCell ref="Q29:Q32"/>
    <mergeCell ref="Q33:Q36"/>
    <mergeCell ref="Q37:Q40"/>
    <mergeCell ref="Q41:Q44"/>
    <mergeCell ref="Q9:Q12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9"/>
  <sheetViews>
    <sheetView topLeftCell="A6" zoomScale="120" zoomScaleNormal="120" workbookViewId="0">
      <selection activeCell="N71" sqref="N71"/>
    </sheetView>
  </sheetViews>
  <sheetFormatPr defaultRowHeight="15" x14ac:dyDescent="0.25"/>
  <cols>
    <col min="1" max="1" width="11" style="104" customWidth="1"/>
    <col min="2" max="2" width="8.42578125" style="104" customWidth="1"/>
    <col min="3" max="3" width="7.140625" style="104" customWidth="1"/>
    <col min="4" max="4" width="30.140625" style="104" customWidth="1"/>
    <col min="5" max="16" width="5" style="104" customWidth="1"/>
    <col min="17" max="18" width="8.5703125" style="104" customWidth="1"/>
    <col min="19" max="16384" width="9.140625" style="104"/>
  </cols>
  <sheetData>
    <row r="1" spans="1:20" x14ac:dyDescent="0.25">
      <c r="A1" s="778" t="s">
        <v>83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778"/>
    </row>
    <row r="2" spans="1:20" x14ac:dyDescent="0.25">
      <c r="A2" s="778"/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  <c r="O2" s="778"/>
      <c r="P2" s="778"/>
      <c r="Q2" s="778"/>
      <c r="R2" s="778"/>
    </row>
    <row r="3" spans="1:20" x14ac:dyDescent="0.25">
      <c r="A3" s="780" t="s">
        <v>68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</row>
    <row r="4" spans="1:20" x14ac:dyDescent="0.25">
      <c r="A4" s="780" t="s">
        <v>84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</row>
    <row r="5" spans="1:20" x14ac:dyDescent="0.25">
      <c r="A5" s="780" t="s">
        <v>69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</row>
    <row r="6" spans="1:20" ht="15.75" thickBot="1" x14ac:dyDescent="0.3">
      <c r="P6" s="170"/>
    </row>
    <row r="7" spans="1:20" x14ac:dyDescent="0.25">
      <c r="A7" s="206" t="s">
        <v>1</v>
      </c>
      <c r="B7" s="205" t="s">
        <v>2</v>
      </c>
      <c r="C7" s="205" t="s">
        <v>58</v>
      </c>
      <c r="D7" s="204" t="s">
        <v>4</v>
      </c>
      <c r="E7" s="781" t="s">
        <v>64</v>
      </c>
      <c r="F7" s="784"/>
      <c r="G7" s="785"/>
      <c r="H7" s="786" t="s">
        <v>56</v>
      </c>
      <c r="I7" s="784"/>
      <c r="J7" s="785"/>
      <c r="K7" s="786" t="s">
        <v>63</v>
      </c>
      <c r="L7" s="784"/>
      <c r="M7" s="785"/>
      <c r="N7" s="786" t="s">
        <v>62</v>
      </c>
      <c r="O7" s="784"/>
      <c r="P7" s="785"/>
      <c r="Q7" s="203" t="s">
        <v>41</v>
      </c>
      <c r="R7" s="202" t="s">
        <v>7</v>
      </c>
    </row>
    <row r="8" spans="1:20" ht="15.75" thickBot="1" x14ac:dyDescent="0.3">
      <c r="A8" s="201"/>
      <c r="B8" s="200"/>
      <c r="C8" s="200"/>
      <c r="D8" s="199"/>
      <c r="E8" s="198" t="s">
        <v>50</v>
      </c>
      <c r="F8" s="225" t="s">
        <v>49</v>
      </c>
      <c r="G8" s="225" t="s">
        <v>67</v>
      </c>
      <c r="H8" s="197" t="s">
        <v>50</v>
      </c>
      <c r="I8" s="223" t="s">
        <v>49</v>
      </c>
      <c r="J8" s="222" t="s">
        <v>67</v>
      </c>
      <c r="K8" s="197" t="s">
        <v>50</v>
      </c>
      <c r="L8" s="223" t="s">
        <v>49</v>
      </c>
      <c r="M8" s="224" t="s">
        <v>67</v>
      </c>
      <c r="N8" s="197" t="s">
        <v>50</v>
      </c>
      <c r="O8" s="223" t="s">
        <v>49</v>
      </c>
      <c r="P8" s="222" t="s">
        <v>67</v>
      </c>
      <c r="Q8" s="193" t="s">
        <v>48</v>
      </c>
      <c r="R8" s="192" t="s">
        <v>48</v>
      </c>
    </row>
    <row r="9" spans="1:20" ht="15.75" thickBot="1" x14ac:dyDescent="0.3">
      <c r="A9" s="183" t="s">
        <v>168</v>
      </c>
      <c r="B9" s="819" t="s">
        <v>169</v>
      </c>
      <c r="C9" s="831">
        <v>1997</v>
      </c>
      <c r="D9" s="548" t="s">
        <v>170</v>
      </c>
      <c r="E9" s="265">
        <f>'V. listina chlapci'!E61</f>
        <v>43</v>
      </c>
      <c r="F9" s="261">
        <f>E9*1.5</f>
        <v>64.5</v>
      </c>
      <c r="G9" s="326">
        <v>2</v>
      </c>
      <c r="H9" s="519">
        <f>'V. listina chlapci'!G61</f>
        <v>8.9</v>
      </c>
      <c r="I9" s="321">
        <f>IF(H9&lt;4.1,0,IF(H9&lt;7.5,(H9-4)*10,(H9-4)*10+(H9-7.5)*10))</f>
        <v>63</v>
      </c>
      <c r="J9" s="210"/>
      <c r="K9" s="431">
        <v>29</v>
      </c>
      <c r="L9" s="261">
        <f>K9*3</f>
        <v>87</v>
      </c>
      <c r="M9" s="847">
        <v>3</v>
      </c>
      <c r="N9" s="263">
        <f>'V. listina chlapci'!K61</f>
        <v>54</v>
      </c>
      <c r="O9" s="570">
        <f>N9*1.5</f>
        <v>81</v>
      </c>
      <c r="P9" s="564">
        <v>1</v>
      </c>
      <c r="Q9" s="216">
        <f>(F9+I9+L9+O9)</f>
        <v>295.5</v>
      </c>
      <c r="R9" s="573">
        <f>RANK(Q9,$Q$9:$Q$68)</f>
        <v>1</v>
      </c>
      <c r="T9" s="675">
        <f>R9</f>
        <v>1</v>
      </c>
    </row>
    <row r="10" spans="1:20" ht="15.75" thickBot="1" x14ac:dyDescent="0.3">
      <c r="A10" s="179" t="s">
        <v>164</v>
      </c>
      <c r="B10" s="715" t="s">
        <v>27</v>
      </c>
      <c r="C10" s="556">
        <v>1995</v>
      </c>
      <c r="D10" s="300" t="s">
        <v>165</v>
      </c>
      <c r="E10" s="265">
        <f>'V. listina chlapci'!E57</f>
        <v>40</v>
      </c>
      <c r="F10" s="261">
        <f>E10*1.5</f>
        <v>60</v>
      </c>
      <c r="G10" s="341"/>
      <c r="H10" s="519">
        <f>'V. listina chlapci'!G57</f>
        <v>8.4</v>
      </c>
      <c r="I10" s="321">
        <f>IF(H10&lt;4.1,0,IF(H10&lt;7.5,(H10-4)*10,(H10-4)*10+(H10-7.5)*10))</f>
        <v>53</v>
      </c>
      <c r="J10" s="343"/>
      <c r="K10" s="429">
        <v>30</v>
      </c>
      <c r="L10" s="261">
        <f>K10*3</f>
        <v>90</v>
      </c>
      <c r="M10" s="559">
        <v>1</v>
      </c>
      <c r="N10" s="263">
        <f>'V. listina chlapci'!K57</f>
        <v>46</v>
      </c>
      <c r="O10" s="570">
        <f>N10*1.5</f>
        <v>69</v>
      </c>
      <c r="P10" s="565"/>
      <c r="Q10" s="216">
        <f>(F10+I10+L10+O10)</f>
        <v>272</v>
      </c>
      <c r="R10" s="573">
        <f>RANK(Q10,$Q$9:$Q$68)</f>
        <v>2</v>
      </c>
      <c r="T10" s="675">
        <f>R10</f>
        <v>2</v>
      </c>
    </row>
    <row r="11" spans="1:20" ht="15.75" thickBot="1" x14ac:dyDescent="0.3">
      <c r="A11" s="282" t="s">
        <v>107</v>
      </c>
      <c r="B11" s="744" t="s">
        <v>12</v>
      </c>
      <c r="C11" s="750">
        <v>1996</v>
      </c>
      <c r="D11" s="229" t="s">
        <v>30</v>
      </c>
      <c r="E11" s="265">
        <f>'V. listina chlapci'!E15</f>
        <v>41</v>
      </c>
      <c r="F11" s="261">
        <f>E11*1.5</f>
        <v>61.5</v>
      </c>
      <c r="G11" s="341"/>
      <c r="H11" s="519">
        <f>'V. listina chlapci'!G15</f>
        <v>8.8000000000000007</v>
      </c>
      <c r="I11" s="321">
        <f>IF(H11&lt;4.1,0,IF(H11&lt;7.5,(H11-4)*10,(H11-4)*10+(H11-7.5)*10))</f>
        <v>61.000000000000014</v>
      </c>
      <c r="J11" s="343"/>
      <c r="K11" s="429">
        <v>23</v>
      </c>
      <c r="L11" s="261">
        <f>K11*3</f>
        <v>69</v>
      </c>
      <c r="M11" s="343"/>
      <c r="N11" s="263">
        <f>'V. listina chlapci'!K15</f>
        <v>50</v>
      </c>
      <c r="O11" s="570">
        <f>N11*1.5</f>
        <v>75</v>
      </c>
      <c r="P11" s="848">
        <v>3</v>
      </c>
      <c r="Q11" s="212">
        <f>(F11+I11+L11+O11)</f>
        <v>266.5</v>
      </c>
      <c r="R11" s="573">
        <f>RANK(Q11,$Q$9:$Q$68)</f>
        <v>3</v>
      </c>
      <c r="T11" s="675">
        <f>R11</f>
        <v>3</v>
      </c>
    </row>
    <row r="12" spans="1:20" ht="15.75" thickBot="1" x14ac:dyDescent="0.3">
      <c r="A12" s="240" t="s">
        <v>22</v>
      </c>
      <c r="B12" s="825" t="s">
        <v>10</v>
      </c>
      <c r="C12" s="833">
        <v>1995</v>
      </c>
      <c r="D12" s="840" t="s">
        <v>30</v>
      </c>
      <c r="E12" s="265">
        <f>'V. listina chlapci'!E13</f>
        <v>52</v>
      </c>
      <c r="F12" s="261">
        <f>E12*1.5</f>
        <v>78</v>
      </c>
      <c r="G12" s="562">
        <v>1</v>
      </c>
      <c r="H12" s="519">
        <f>'V. listina chlapci'!G13</f>
        <v>8.6999999999999993</v>
      </c>
      <c r="I12" s="321">
        <f>IF(H12&lt;4.1,0,IF(H12&lt;7.5,(H12-4)*10,(H12-4)*10+(H12-7.5)*10))</f>
        <v>58.999999999999986</v>
      </c>
      <c r="J12" s="844"/>
      <c r="K12" s="680">
        <v>23</v>
      </c>
      <c r="L12" s="261">
        <f>K12*3</f>
        <v>69</v>
      </c>
      <c r="M12" s="328"/>
      <c r="N12" s="263">
        <f>'V. listina chlapci'!K13</f>
        <v>31</v>
      </c>
      <c r="O12" s="570">
        <f>N12*1.5</f>
        <v>46.5</v>
      </c>
      <c r="P12" s="568"/>
      <c r="Q12" s="325">
        <f>(F12+I12+L12+O12)</f>
        <v>252.5</v>
      </c>
      <c r="R12" s="573">
        <f>RANK(Q12,$Q$9:$Q$68)</f>
        <v>4</v>
      </c>
      <c r="T12" s="675">
        <f>R12</f>
        <v>4</v>
      </c>
    </row>
    <row r="13" spans="1:20" ht="15.75" thickBot="1" x14ac:dyDescent="0.3">
      <c r="A13" s="31" t="s">
        <v>24</v>
      </c>
      <c r="B13" s="34" t="s">
        <v>25</v>
      </c>
      <c r="C13" s="37">
        <v>1997</v>
      </c>
      <c r="D13" s="243" t="s">
        <v>23</v>
      </c>
      <c r="E13" s="265">
        <f>'V. listina chlapci'!E22</f>
        <v>40</v>
      </c>
      <c r="F13" s="261">
        <f>E13*1.5</f>
        <v>60</v>
      </c>
      <c r="G13" s="340"/>
      <c r="H13" s="519">
        <f>'V. listina chlapci'!G22</f>
        <v>8.9</v>
      </c>
      <c r="I13" s="321">
        <f>IF(H13&lt;4.1,0,IF(H13&lt;7.5,(H13-4)*10,(H13-4)*10+(H13-7.5)*10))</f>
        <v>63</v>
      </c>
      <c r="J13" s="340"/>
      <c r="K13" s="448">
        <v>26</v>
      </c>
      <c r="L13" s="261">
        <f>K13*3</f>
        <v>78</v>
      </c>
      <c r="M13" s="343"/>
      <c r="N13" s="263">
        <f>'V. listina chlapci'!K22</f>
        <v>31</v>
      </c>
      <c r="O13" s="570">
        <f>N13*1.5</f>
        <v>46.5</v>
      </c>
      <c r="P13" s="568"/>
      <c r="Q13" s="324">
        <f>(F13+I13+L13+O13)</f>
        <v>247.5</v>
      </c>
      <c r="R13" s="573">
        <f>RANK(Q13,$Q$9:$Q$68)</f>
        <v>5</v>
      </c>
      <c r="T13" s="675">
        <f>R13</f>
        <v>5</v>
      </c>
    </row>
    <row r="14" spans="1:20" ht="15.75" thickBot="1" x14ac:dyDescent="0.3">
      <c r="A14" s="179" t="s">
        <v>152</v>
      </c>
      <c r="B14" s="178" t="s">
        <v>8</v>
      </c>
      <c r="C14" s="149">
        <v>1996</v>
      </c>
      <c r="D14" s="300" t="s">
        <v>153</v>
      </c>
      <c r="E14" s="265">
        <f>'V. listina chlapci'!E45</f>
        <v>34</v>
      </c>
      <c r="F14" s="261">
        <f>E14*1.5</f>
        <v>51</v>
      </c>
      <c r="G14" s="341"/>
      <c r="H14" s="519">
        <f>'V. listina chlapci'!G45</f>
        <v>9.4</v>
      </c>
      <c r="I14" s="321">
        <f>IF(H14&lt;4.1,0,IF(H14&lt;7.5,(H14-4)*10,(H14-4)*10+(H14-7.5)*10))</f>
        <v>73</v>
      </c>
      <c r="J14" s="843">
        <v>1</v>
      </c>
      <c r="K14" s="429">
        <v>21</v>
      </c>
      <c r="L14" s="261">
        <f>K14*3</f>
        <v>63</v>
      </c>
      <c r="M14" s="340"/>
      <c r="N14" s="263">
        <f>'V. listina chlapci'!K45</f>
        <v>39</v>
      </c>
      <c r="O14" s="570">
        <f>N14*1.5</f>
        <v>58.5</v>
      </c>
      <c r="P14" s="565"/>
      <c r="Q14" s="212">
        <f>(F14+I14+L14+O14)</f>
        <v>245.5</v>
      </c>
      <c r="R14" s="573">
        <f>RANK(Q14,$Q$9:$Q$68)</f>
        <v>6</v>
      </c>
      <c r="T14" s="675">
        <f>R14</f>
        <v>6</v>
      </c>
    </row>
    <row r="15" spans="1:20" ht="15.75" thickBot="1" x14ac:dyDescent="0.3">
      <c r="A15" s="30" t="s">
        <v>26</v>
      </c>
      <c r="B15" s="33" t="s">
        <v>9</v>
      </c>
      <c r="C15" s="36">
        <v>1998</v>
      </c>
      <c r="D15" s="228" t="s">
        <v>23</v>
      </c>
      <c r="E15" s="265">
        <f>'V. listina chlapci'!E23</f>
        <v>43</v>
      </c>
      <c r="F15" s="261">
        <f>E15*1.5</f>
        <v>64.5</v>
      </c>
      <c r="G15" s="327">
        <v>3</v>
      </c>
      <c r="H15" s="519">
        <f>'V. listina chlapci'!G23</f>
        <v>8.1</v>
      </c>
      <c r="I15" s="321">
        <f>IF(H15&lt;4.1,0,IF(H15&lt;7.5,(H15-4)*10,(H15-4)*10+(H15-7.5)*10))</f>
        <v>47</v>
      </c>
      <c r="J15" s="343"/>
      <c r="K15" s="429">
        <v>27</v>
      </c>
      <c r="L15" s="261">
        <f>K15*3</f>
        <v>81</v>
      </c>
      <c r="M15" s="343"/>
      <c r="N15" s="263">
        <f>'V. listina chlapci'!K23</f>
        <v>35</v>
      </c>
      <c r="O15" s="570">
        <f>N15*1.5</f>
        <v>52.5</v>
      </c>
      <c r="P15" s="568"/>
      <c r="Q15" s="212">
        <f>(F15+I15+L15+O15)</f>
        <v>245</v>
      </c>
      <c r="R15" s="573">
        <f>RANK(Q15,$Q$9:$Q$68)</f>
        <v>7</v>
      </c>
      <c r="T15" s="675">
        <f>R15</f>
        <v>7</v>
      </c>
    </row>
    <row r="16" spans="1:20" ht="15.75" thickBot="1" x14ac:dyDescent="0.3">
      <c r="A16" s="253" t="s">
        <v>127</v>
      </c>
      <c r="B16" s="827" t="s">
        <v>128</v>
      </c>
      <c r="C16" s="835">
        <v>1997</v>
      </c>
      <c r="D16" s="234" t="s">
        <v>125</v>
      </c>
      <c r="E16" s="265">
        <f>'V. listina chlapci'!E28</f>
        <v>37</v>
      </c>
      <c r="F16" s="261">
        <f>E16*1.5</f>
        <v>55.5</v>
      </c>
      <c r="G16" s="328"/>
      <c r="H16" s="519">
        <f>'V. listina chlapci'!G28</f>
        <v>8.5</v>
      </c>
      <c r="I16" s="321">
        <f>IF(H16&lt;4.1,0,IF(H16&lt;7.5,(H16-4)*10,(H16-4)*10+(H16-7.5)*10))</f>
        <v>55</v>
      </c>
      <c r="J16" s="672"/>
      <c r="K16" s="680">
        <v>30</v>
      </c>
      <c r="L16" s="261">
        <f>K16*3</f>
        <v>90</v>
      </c>
      <c r="M16" s="562">
        <v>2</v>
      </c>
      <c r="N16" s="263">
        <f>'V. listina chlapci'!K28</f>
        <v>29</v>
      </c>
      <c r="O16" s="570">
        <f>N16*1.5</f>
        <v>43.5</v>
      </c>
      <c r="P16" s="569"/>
      <c r="Q16" s="325">
        <f>(F16+I16+L16+O16)</f>
        <v>244</v>
      </c>
      <c r="R16" s="573">
        <f>RANK(Q16,$Q$9:$Q$68)</f>
        <v>8</v>
      </c>
      <c r="T16" s="675">
        <f>R16</f>
        <v>8</v>
      </c>
    </row>
    <row r="17" spans="1:20" ht="15.75" thickBot="1" x14ac:dyDescent="0.3">
      <c r="A17" s="816" t="s">
        <v>178</v>
      </c>
      <c r="B17" s="384" t="s">
        <v>138</v>
      </c>
      <c r="C17" s="185">
        <v>1996</v>
      </c>
      <c r="D17" s="548" t="s">
        <v>177</v>
      </c>
      <c r="E17" s="265">
        <f>'V. listina chlapci'!E66</f>
        <v>42</v>
      </c>
      <c r="F17" s="261">
        <f>E17*1.5</f>
        <v>63</v>
      </c>
      <c r="G17" s="340"/>
      <c r="H17" s="519">
        <f>'V. listina chlapci'!G66</f>
        <v>8.8000000000000007</v>
      </c>
      <c r="I17" s="321">
        <f>IF(H17&lt;4.1,0,IF(H17&lt;7.5,(H17-4)*10,(H17-4)*10+(H17-7.5)*10))</f>
        <v>61.000000000000014</v>
      </c>
      <c r="J17" s="340"/>
      <c r="K17" s="448">
        <v>25</v>
      </c>
      <c r="L17" s="261">
        <f>K17*3</f>
        <v>75</v>
      </c>
      <c r="M17" s="343"/>
      <c r="N17" s="263">
        <f>'V. listina chlapci'!K66</f>
        <v>30</v>
      </c>
      <c r="O17" s="570">
        <f>N17*1.5</f>
        <v>45</v>
      </c>
      <c r="P17" s="565"/>
      <c r="Q17" s="846">
        <f>(F17+I17+L17+O17)</f>
        <v>244</v>
      </c>
      <c r="R17" s="573">
        <f>RANK(Q17,$Q$9:$Q$68)</f>
        <v>8</v>
      </c>
      <c r="T17" s="675">
        <f>R17</f>
        <v>8</v>
      </c>
    </row>
    <row r="18" spans="1:20" ht="15.75" thickBot="1" x14ac:dyDescent="0.3">
      <c r="A18" s="179" t="s">
        <v>175</v>
      </c>
      <c r="B18" s="178" t="s">
        <v>176</v>
      </c>
      <c r="C18" s="149">
        <v>1996</v>
      </c>
      <c r="D18" s="300" t="s">
        <v>177</v>
      </c>
      <c r="E18" s="265">
        <f>'V. listina chlapci'!E65</f>
        <v>27</v>
      </c>
      <c r="F18" s="261">
        <f>E18*1.5</f>
        <v>40.5</v>
      </c>
      <c r="G18" s="342"/>
      <c r="H18" s="519">
        <f>'V. listina chlapci'!G65</f>
        <v>8.8000000000000007</v>
      </c>
      <c r="I18" s="321">
        <f>IF(H18&lt;4.1,0,IF(H18&lt;7.5,(H18-4)*10,(H18-4)*10+(H18-7.5)*10))</f>
        <v>61.000000000000014</v>
      </c>
      <c r="J18" s="343"/>
      <c r="K18" s="429">
        <v>23</v>
      </c>
      <c r="L18" s="261">
        <f>K18*3</f>
        <v>69</v>
      </c>
      <c r="M18" s="340"/>
      <c r="N18" s="263">
        <f>'V. listina chlapci'!K65</f>
        <v>47</v>
      </c>
      <c r="O18" s="570">
        <f>N18*1.5</f>
        <v>70.5</v>
      </c>
      <c r="P18" s="568"/>
      <c r="Q18" s="216">
        <f>(F18+I18+L18+O18)</f>
        <v>241</v>
      </c>
      <c r="R18" s="573">
        <f>RANK(Q18,$Q$9:$Q$68)</f>
        <v>10</v>
      </c>
      <c r="T18" s="675">
        <f>R18</f>
        <v>10</v>
      </c>
    </row>
    <row r="19" spans="1:20" ht="15.75" thickBot="1" x14ac:dyDescent="0.3">
      <c r="A19" s="30" t="s">
        <v>71</v>
      </c>
      <c r="B19" s="33" t="s">
        <v>72</v>
      </c>
      <c r="C19" s="36">
        <v>1996</v>
      </c>
      <c r="D19" s="229" t="s">
        <v>30</v>
      </c>
      <c r="E19" s="265">
        <f>'V. listina chlapci'!E14</f>
        <v>39</v>
      </c>
      <c r="F19" s="261">
        <f>E19*1.5</f>
        <v>58.5</v>
      </c>
      <c r="G19" s="341"/>
      <c r="H19" s="519">
        <f>'V. listina chlapci'!G14</f>
        <v>8.6999999999999993</v>
      </c>
      <c r="I19" s="321">
        <f>IF(H19&lt;4.1,0,IF(H19&lt;7.5,(H19-4)*10,(H19-4)*10+(H19-7.5)*10))</f>
        <v>58.999999999999986</v>
      </c>
      <c r="J19" s="340"/>
      <c r="K19" s="429">
        <v>23</v>
      </c>
      <c r="L19" s="261">
        <f>K19*3</f>
        <v>69</v>
      </c>
      <c r="M19" s="560"/>
      <c r="N19" s="263">
        <f>'V. listina chlapci'!K14</f>
        <v>34</v>
      </c>
      <c r="O19" s="570">
        <f>N19*1.5</f>
        <v>51</v>
      </c>
      <c r="P19" s="567"/>
      <c r="Q19" s="212">
        <f>(F19+I19+L19+O19)</f>
        <v>237.5</v>
      </c>
      <c r="R19" s="573">
        <f>RANK(Q19,$Q$9:$Q$68)</f>
        <v>11</v>
      </c>
      <c r="T19" s="675">
        <f>R19</f>
        <v>11</v>
      </c>
    </row>
    <row r="20" spans="1:20" ht="15.75" thickBot="1" x14ac:dyDescent="0.3">
      <c r="A20" s="240" t="s">
        <v>110</v>
      </c>
      <c r="B20" s="820" t="s">
        <v>111</v>
      </c>
      <c r="C20" s="832">
        <v>1996</v>
      </c>
      <c r="D20" s="603" t="s">
        <v>109</v>
      </c>
      <c r="E20" s="265">
        <f>'V. listina chlapci'!E10</f>
        <v>29</v>
      </c>
      <c r="F20" s="261">
        <f>E20*1.5</f>
        <v>43.5</v>
      </c>
      <c r="G20" s="561"/>
      <c r="H20" s="519">
        <f>'V. listina chlapci'!G10</f>
        <v>9.1</v>
      </c>
      <c r="I20" s="321">
        <f>IF(H20&lt;4.1,0,IF(H20&lt;7.5,(H20-4)*10,(H20-4)*10+(H20-7.5)*10))</f>
        <v>67</v>
      </c>
      <c r="J20" s="563"/>
      <c r="K20" s="680">
        <v>23</v>
      </c>
      <c r="L20" s="261">
        <f>K20*3</f>
        <v>69</v>
      </c>
      <c r="M20" s="561"/>
      <c r="N20" s="263">
        <f>'V. listina chlapci'!K10</f>
        <v>32</v>
      </c>
      <c r="O20" s="570">
        <f>N20*1.5</f>
        <v>48</v>
      </c>
      <c r="P20" s="568"/>
      <c r="Q20" s="212">
        <f>(F20+I20+L20+O20)</f>
        <v>227.5</v>
      </c>
      <c r="R20" s="573">
        <f>RANK(Q20,$Q$9:$Q$68)</f>
        <v>12</v>
      </c>
      <c r="T20" s="675">
        <f>R20</f>
        <v>12</v>
      </c>
    </row>
    <row r="21" spans="1:20" ht="15.75" thickBot="1" x14ac:dyDescent="0.3">
      <c r="A21" s="183" t="s">
        <v>179</v>
      </c>
      <c r="B21" s="182" t="s">
        <v>180</v>
      </c>
      <c r="C21" s="181">
        <v>1996</v>
      </c>
      <c r="D21" s="299" t="s">
        <v>177</v>
      </c>
      <c r="E21" s="265">
        <f>'V. listina chlapci'!E67</f>
        <v>43</v>
      </c>
      <c r="F21" s="261">
        <f>E21*1.5</f>
        <v>64.5</v>
      </c>
      <c r="G21" s="340"/>
      <c r="H21" s="519">
        <f>'V. listina chlapci'!G67</f>
        <v>7.7</v>
      </c>
      <c r="I21" s="321">
        <f>IF(H21&lt;4.1,0,IF(H21&lt;7.5,(H21-4)*10,(H21-4)*10+(H21-7.5)*10))</f>
        <v>39</v>
      </c>
      <c r="J21" s="340"/>
      <c r="K21" s="448">
        <v>23</v>
      </c>
      <c r="L21" s="261">
        <f>K21*3</f>
        <v>69</v>
      </c>
      <c r="M21" s="340"/>
      <c r="N21" s="263">
        <f>'V. listina chlapci'!K67</f>
        <v>34</v>
      </c>
      <c r="O21" s="570">
        <f>N21*1.5</f>
        <v>51</v>
      </c>
      <c r="P21" s="565"/>
      <c r="Q21" s="216">
        <f>(F21+I21+L21+O21)</f>
        <v>223.5</v>
      </c>
      <c r="R21" s="573">
        <f>RANK(Q21,$Q$9:$Q$68)</f>
        <v>13</v>
      </c>
      <c r="T21" s="675">
        <f>R21</f>
        <v>13</v>
      </c>
    </row>
    <row r="22" spans="1:20" ht="15.75" thickBot="1" x14ac:dyDescent="0.3">
      <c r="A22" s="179" t="s">
        <v>181</v>
      </c>
      <c r="B22" s="178" t="s">
        <v>72</v>
      </c>
      <c r="C22" s="149">
        <v>1995</v>
      </c>
      <c r="D22" s="386" t="s">
        <v>177</v>
      </c>
      <c r="E22" s="265">
        <f>'V. listina chlapci'!E68</f>
        <v>39</v>
      </c>
      <c r="F22" s="261">
        <f>E22*1.5</f>
        <v>58.5</v>
      </c>
      <c r="G22" s="341"/>
      <c r="H22" s="519">
        <f>'V. listina chlapci'!G68</f>
        <v>8.3000000000000007</v>
      </c>
      <c r="I22" s="321">
        <f>IF(H22&lt;4.1,0,IF(H22&lt;7.5,(H22-4)*10,(H22-4)*10+(H22-7.5)*10))</f>
        <v>51.000000000000014</v>
      </c>
      <c r="J22" s="560"/>
      <c r="K22" s="429">
        <v>21</v>
      </c>
      <c r="L22" s="261">
        <f>K22*3</f>
        <v>63</v>
      </c>
      <c r="M22" s="343"/>
      <c r="N22" s="263">
        <f>'V. listina chlapci'!K68</f>
        <v>34</v>
      </c>
      <c r="O22" s="570">
        <f>N22*1.5</f>
        <v>51</v>
      </c>
      <c r="P22" s="568"/>
      <c r="Q22" s="216">
        <f>(F22+I22+L22+O22)</f>
        <v>223.5</v>
      </c>
      <c r="R22" s="573">
        <f>RANK(Q22,$Q$9:$Q$68)</f>
        <v>13</v>
      </c>
      <c r="T22" s="675">
        <f>R22</f>
        <v>13</v>
      </c>
    </row>
    <row r="23" spans="1:20" ht="15.75" thickBot="1" x14ac:dyDescent="0.3">
      <c r="A23" s="179" t="s">
        <v>166</v>
      </c>
      <c r="B23" s="178" t="s">
        <v>29</v>
      </c>
      <c r="C23" s="181">
        <v>1996</v>
      </c>
      <c r="D23" s="386" t="s">
        <v>165</v>
      </c>
      <c r="E23" s="265">
        <f>'V. listina chlapci'!E58</f>
        <v>37</v>
      </c>
      <c r="F23" s="261">
        <f>E23*1.5</f>
        <v>55.5</v>
      </c>
      <c r="G23" s="341"/>
      <c r="H23" s="519">
        <f>'V. listina chlapci'!G58</f>
        <v>8.4</v>
      </c>
      <c r="I23" s="321">
        <f>IF(H23&lt;4.1,0,IF(H23&lt;7.5,(H23-4)*10,(H23-4)*10+(H23-7.5)*10))</f>
        <v>53</v>
      </c>
      <c r="J23" s="343"/>
      <c r="K23" s="429">
        <v>24</v>
      </c>
      <c r="L23" s="261">
        <f>K23*3</f>
        <v>72</v>
      </c>
      <c r="M23" s="340"/>
      <c r="N23" s="263">
        <f>'V. listina chlapci'!K58</f>
        <v>27</v>
      </c>
      <c r="O23" s="570">
        <f>N23*1.5</f>
        <v>40.5</v>
      </c>
      <c r="P23" s="568"/>
      <c r="Q23" s="216">
        <f>(F23+I23+L23+O23)</f>
        <v>221</v>
      </c>
      <c r="R23" s="573">
        <f>RANK(Q23,$Q$9:$Q$68)</f>
        <v>15</v>
      </c>
      <c r="T23" s="675">
        <f>R23</f>
        <v>15</v>
      </c>
    </row>
    <row r="24" spans="1:20" ht="15.75" thickBot="1" x14ac:dyDescent="0.3">
      <c r="A24" s="240" t="s">
        <v>108</v>
      </c>
      <c r="B24" s="820" t="s">
        <v>99</v>
      </c>
      <c r="C24" s="832">
        <v>1996</v>
      </c>
      <c r="D24" s="230" t="s">
        <v>109</v>
      </c>
      <c r="E24" s="265">
        <f>'V. listina chlapci'!E9</f>
        <v>35</v>
      </c>
      <c r="F24" s="261">
        <f>E24*1.5</f>
        <v>52.5</v>
      </c>
      <c r="G24" s="561"/>
      <c r="H24" s="519">
        <f>'V. listina chlapci'!G9</f>
        <v>9.1999999999999993</v>
      </c>
      <c r="I24" s="321">
        <f>IF(H24&lt;4.1,0,IF(H24&lt;7.5,(H24-4)*10,(H24-4)*10+(H24-7.5)*10))</f>
        <v>68.999999999999986</v>
      </c>
      <c r="J24" s="673">
        <v>3</v>
      </c>
      <c r="K24" s="680">
        <v>18</v>
      </c>
      <c r="L24" s="261">
        <f>K24*3</f>
        <v>54</v>
      </c>
      <c r="M24" s="343"/>
      <c r="N24" s="263">
        <f>'V. listina chlapci'!K9</f>
        <v>24</v>
      </c>
      <c r="O24" s="570">
        <f>N24*1.5</f>
        <v>36</v>
      </c>
      <c r="P24" s="567"/>
      <c r="Q24" s="212">
        <f>(F24+I24+L24+O24)</f>
        <v>211.5</v>
      </c>
      <c r="R24" s="573">
        <f>RANK(Q24,$Q$9:$Q$68)</f>
        <v>16</v>
      </c>
      <c r="T24" s="675">
        <f>R24</f>
        <v>16</v>
      </c>
    </row>
    <row r="25" spans="1:20" ht="15.75" thickBot="1" x14ac:dyDescent="0.3">
      <c r="A25" s="32" t="s">
        <v>151</v>
      </c>
      <c r="B25" s="826" t="s">
        <v>25</v>
      </c>
      <c r="C25" s="834">
        <v>1998</v>
      </c>
      <c r="D25" s="620" t="s">
        <v>150</v>
      </c>
      <c r="E25" s="265">
        <f>'V. listina chlapci'!E42</f>
        <v>24</v>
      </c>
      <c r="F25" s="261">
        <f>E25*1.5</f>
        <v>36</v>
      </c>
      <c r="G25" s="340"/>
      <c r="H25" s="519">
        <f>'V. listina chlapci'!G42</f>
        <v>9.4</v>
      </c>
      <c r="I25" s="321">
        <f>IF(H25&lt;4.1,0,IF(H25&lt;7.5,(H25-4)*10,(H25-4)*10+(H25-7.5)*10))</f>
        <v>73</v>
      </c>
      <c r="J25" s="561">
        <v>2</v>
      </c>
      <c r="K25" s="449">
        <v>18</v>
      </c>
      <c r="L25" s="261">
        <f>K25*3</f>
        <v>54</v>
      </c>
      <c r="M25" s="340"/>
      <c r="N25" s="263">
        <f>'V. listina chlapci'!K42</f>
        <v>32</v>
      </c>
      <c r="O25" s="570">
        <f>N25*1.5</f>
        <v>48</v>
      </c>
      <c r="P25" s="565"/>
      <c r="Q25" s="212">
        <f>(F25+I25+L25+O25)</f>
        <v>211</v>
      </c>
      <c r="R25" s="573">
        <f>RANK(Q25,$Q$9:$Q$68)</f>
        <v>17</v>
      </c>
      <c r="T25" s="675">
        <f>R25</f>
        <v>17</v>
      </c>
    </row>
    <row r="26" spans="1:20" ht="15.75" thickBot="1" x14ac:dyDescent="0.3">
      <c r="A26" s="30" t="s">
        <v>120</v>
      </c>
      <c r="B26" s="722" t="s">
        <v>121</v>
      </c>
      <c r="C26" s="290">
        <v>1998</v>
      </c>
      <c r="D26" s="270" t="s">
        <v>118</v>
      </c>
      <c r="E26" s="265">
        <f>'V. listina chlapci'!E19</f>
        <v>18</v>
      </c>
      <c r="F26" s="261">
        <f>E26*1.5</f>
        <v>27</v>
      </c>
      <c r="G26" s="341"/>
      <c r="H26" s="519">
        <f>'V. listina chlapci'!G19</f>
        <v>7.7</v>
      </c>
      <c r="I26" s="321">
        <f>IF(H26&lt;4.1,0,IF(H26&lt;7.5,(H26-4)*10,(H26-4)*10+(H26-7.5)*10))</f>
        <v>39</v>
      </c>
      <c r="J26" s="340"/>
      <c r="K26" s="429">
        <v>22</v>
      </c>
      <c r="L26" s="261">
        <f>K26*3</f>
        <v>66</v>
      </c>
      <c r="M26" s="560"/>
      <c r="N26" s="263">
        <f>'V. listina chlapci'!K19</f>
        <v>51</v>
      </c>
      <c r="O26" s="570">
        <f>N26*1.5</f>
        <v>76.5</v>
      </c>
      <c r="P26" s="567">
        <v>2</v>
      </c>
      <c r="Q26" s="212">
        <f>(F26+I26+L26+O26)</f>
        <v>208.5</v>
      </c>
      <c r="R26" s="573">
        <f>RANK(Q26,$Q$9:$Q$68)</f>
        <v>18</v>
      </c>
      <c r="T26" s="675">
        <f>R26</f>
        <v>18</v>
      </c>
    </row>
    <row r="27" spans="1:20" ht="15.75" thickBot="1" x14ac:dyDescent="0.3">
      <c r="A27" s="179" t="s">
        <v>136</v>
      </c>
      <c r="B27" s="715" t="s">
        <v>10</v>
      </c>
      <c r="C27" s="556">
        <v>1997</v>
      </c>
      <c r="D27" s="300" t="s">
        <v>153</v>
      </c>
      <c r="E27" s="265">
        <f>'V. listina chlapci'!E47</f>
        <v>29</v>
      </c>
      <c r="F27" s="261">
        <f>E27*1.5</f>
        <v>43.5</v>
      </c>
      <c r="G27" s="340"/>
      <c r="H27" s="519">
        <f>'V. listina chlapci'!G47</f>
        <v>7.8</v>
      </c>
      <c r="I27" s="321">
        <f>IF(H27&lt;4.1,0,IF(H27&lt;7.5,(H27-4)*10,(H27-4)*10+(H27-7.5)*10))</f>
        <v>41</v>
      </c>
      <c r="J27" s="343"/>
      <c r="K27" s="429">
        <v>25</v>
      </c>
      <c r="L27" s="261">
        <f>K27*3</f>
        <v>75</v>
      </c>
      <c r="M27" s="560"/>
      <c r="N27" s="263">
        <f>'V. listina chlapci'!K47</f>
        <v>31</v>
      </c>
      <c r="O27" s="570">
        <f>N27*1.5</f>
        <v>46.5</v>
      </c>
      <c r="P27" s="568"/>
      <c r="Q27" s="212">
        <f>(F27+I27+L27+O27)</f>
        <v>206</v>
      </c>
      <c r="R27" s="573">
        <f>RANK(Q27,$Q$9:$Q$68)</f>
        <v>19</v>
      </c>
      <c r="T27" s="675">
        <f>R27</f>
        <v>19</v>
      </c>
    </row>
    <row r="28" spans="1:20" ht="15.75" thickBot="1" x14ac:dyDescent="0.3">
      <c r="A28" s="240" t="s">
        <v>129</v>
      </c>
      <c r="B28" s="825" t="s">
        <v>130</v>
      </c>
      <c r="C28" s="833">
        <v>1995</v>
      </c>
      <c r="D28" s="227" t="s">
        <v>131</v>
      </c>
      <c r="E28" s="265">
        <f>'V. listina chlapci'!E29</f>
        <v>35</v>
      </c>
      <c r="F28" s="261">
        <f>E28*1.5</f>
        <v>52.5</v>
      </c>
      <c r="G28" s="345"/>
      <c r="H28" s="519">
        <f>'V. listina chlapci'!G29</f>
        <v>6.5</v>
      </c>
      <c r="I28" s="321">
        <f>IF(H28&lt;4.1,0,IF(H28&lt;7.5,(H28-4)*10,(H28-4)*10+(H28-7.5)*10))</f>
        <v>25</v>
      </c>
      <c r="J28" s="563"/>
      <c r="K28" s="680">
        <v>20</v>
      </c>
      <c r="L28" s="261">
        <f>K28*3</f>
        <v>60</v>
      </c>
      <c r="M28" s="343"/>
      <c r="N28" s="263">
        <f>'V. listina chlapci'!K29</f>
        <v>45</v>
      </c>
      <c r="O28" s="570">
        <f>N28*1.5</f>
        <v>67.5</v>
      </c>
      <c r="P28" s="568"/>
      <c r="Q28" s="212">
        <f>(F28+I28+L28+O28)</f>
        <v>205</v>
      </c>
      <c r="R28" s="573">
        <f>RANK(Q28,$Q$9:$Q$68)</f>
        <v>20</v>
      </c>
      <c r="T28" s="675">
        <f>R28</f>
        <v>20</v>
      </c>
    </row>
    <row r="29" spans="1:20" ht="15.75" thickBot="1" x14ac:dyDescent="0.3">
      <c r="A29" s="183" t="s">
        <v>161</v>
      </c>
      <c r="B29" s="182" t="s">
        <v>86</v>
      </c>
      <c r="C29" s="181">
        <v>1996</v>
      </c>
      <c r="D29" s="299" t="s">
        <v>160</v>
      </c>
      <c r="E29" s="265">
        <f>'V. listina chlapci'!E55</f>
        <v>21</v>
      </c>
      <c r="F29" s="261">
        <f>E29*1.5</f>
        <v>31.5</v>
      </c>
      <c r="G29" s="340"/>
      <c r="H29" s="519">
        <f>'V. listina chlapci'!G55</f>
        <v>8.8000000000000007</v>
      </c>
      <c r="I29" s="321">
        <f>IF(H29&lt;4.1,0,IF(H29&lt;7.5,(H29-4)*10,(H29-4)*10+(H29-7.5)*10))</f>
        <v>61.000000000000014</v>
      </c>
      <c r="J29" s="343"/>
      <c r="K29" s="449">
        <v>21</v>
      </c>
      <c r="L29" s="261">
        <f>K29*3</f>
        <v>63</v>
      </c>
      <c r="M29" s="340"/>
      <c r="N29" s="263">
        <f>'V. listina chlapci'!K55</f>
        <v>33</v>
      </c>
      <c r="O29" s="570">
        <f>N29*1.5</f>
        <v>49.5</v>
      </c>
      <c r="P29" s="565"/>
      <c r="Q29" s="212">
        <f>(F29+I29+L29+O29)</f>
        <v>205</v>
      </c>
      <c r="R29" s="573">
        <f>RANK(Q29,$Q$9:$Q$68)</f>
        <v>20</v>
      </c>
      <c r="S29" s="170"/>
      <c r="T29" s="675">
        <f>R29</f>
        <v>20</v>
      </c>
    </row>
    <row r="30" spans="1:20" ht="15.75" thickBot="1" x14ac:dyDescent="0.3">
      <c r="A30" s="179" t="s">
        <v>270</v>
      </c>
      <c r="B30" s="178" t="s">
        <v>137</v>
      </c>
      <c r="C30" s="149">
        <v>1998</v>
      </c>
      <c r="D30" s="300" t="s">
        <v>160</v>
      </c>
      <c r="E30" s="265">
        <f>'V. listina chlapci'!E53</f>
        <v>31</v>
      </c>
      <c r="F30" s="261">
        <f>E30*1.5</f>
        <v>46.5</v>
      </c>
      <c r="G30" s="345"/>
      <c r="H30" s="519">
        <f>'V. listina chlapci'!G53</f>
        <v>8.1999999999999993</v>
      </c>
      <c r="I30" s="321">
        <f>IF(H30&lt;4.1,0,IF(H30&lt;7.5,(H30-4)*10,(H30-4)*10+(H30-7.5)*10))</f>
        <v>48.999999999999986</v>
      </c>
      <c r="J30" s="340"/>
      <c r="K30" s="425">
        <v>22</v>
      </c>
      <c r="L30" s="261">
        <f>K30*3</f>
        <v>66</v>
      </c>
      <c r="M30" s="560"/>
      <c r="N30" s="263">
        <f>'V. listina chlapci'!K53</f>
        <v>27</v>
      </c>
      <c r="O30" s="570">
        <f>N30*1.5</f>
        <v>40.5</v>
      </c>
      <c r="P30" s="568"/>
      <c r="Q30" s="212">
        <f>(F30+I30+L30+O30)</f>
        <v>202</v>
      </c>
      <c r="R30" s="573">
        <f>RANK(Q30,$Q$9:$Q$68)</f>
        <v>22</v>
      </c>
      <c r="T30" s="675">
        <f>R30</f>
        <v>22</v>
      </c>
    </row>
    <row r="31" spans="1:20" ht="15.75" thickBot="1" x14ac:dyDescent="0.3">
      <c r="A31" s="30" t="s">
        <v>132</v>
      </c>
      <c r="B31" s="33" t="s">
        <v>70</v>
      </c>
      <c r="C31" s="37">
        <v>1998</v>
      </c>
      <c r="D31" s="228" t="s">
        <v>131</v>
      </c>
      <c r="E31" s="265">
        <f>'V. listina chlapci'!E30</f>
        <v>40</v>
      </c>
      <c r="F31" s="261">
        <f>E31*1.5</f>
        <v>60</v>
      </c>
      <c r="G31" s="345"/>
      <c r="H31" s="519">
        <f>'V. listina chlapci'!G30</f>
        <v>7.6</v>
      </c>
      <c r="I31" s="321">
        <f>IF(H31&lt;4.1,0,IF(H31&lt;7.5,(H31-4)*10,(H31-4)*10+(H31-7.5)*10))</f>
        <v>37</v>
      </c>
      <c r="J31" s="560"/>
      <c r="K31" s="429">
        <v>24</v>
      </c>
      <c r="L31" s="261">
        <f>K31*3</f>
        <v>72</v>
      </c>
      <c r="M31" s="343"/>
      <c r="N31" s="263">
        <f>'V. listina chlapci'!K30</f>
        <v>21</v>
      </c>
      <c r="O31" s="570">
        <f>N31*1.5</f>
        <v>31.5</v>
      </c>
      <c r="P31" s="568"/>
      <c r="Q31" s="212">
        <f>(F31+I31+L31+O31)</f>
        <v>200.5</v>
      </c>
      <c r="R31" s="573">
        <f>RANK(Q31,$Q$9:$Q$68)</f>
        <v>23</v>
      </c>
      <c r="T31" s="675">
        <f>R31</f>
        <v>23</v>
      </c>
    </row>
    <row r="32" spans="1:20" ht="15.75" thickBot="1" x14ac:dyDescent="0.3">
      <c r="A32" s="112" t="s">
        <v>149</v>
      </c>
      <c r="B32" s="822" t="s">
        <v>25</v>
      </c>
      <c r="C32" s="111">
        <v>1997</v>
      </c>
      <c r="D32" s="742" t="s">
        <v>150</v>
      </c>
      <c r="E32" s="265">
        <f>'V. listina chlapci'!E41</f>
        <v>30</v>
      </c>
      <c r="F32" s="261">
        <f>E32*1.5</f>
        <v>45</v>
      </c>
      <c r="G32" s="328"/>
      <c r="H32" s="519">
        <f>'V. listina chlapci'!G41</f>
        <v>7.4</v>
      </c>
      <c r="I32" s="321">
        <f>IF(H32&lt;4.1,0,IF(H32&lt;7.5,(H32-4)*10,(H32-4)*10+(H32-7.5)*10))</f>
        <v>34</v>
      </c>
      <c r="J32" s="563"/>
      <c r="K32" s="681">
        <v>23</v>
      </c>
      <c r="L32" s="261">
        <f>K32*3</f>
        <v>69</v>
      </c>
      <c r="M32" s="328"/>
      <c r="N32" s="263">
        <f>'V. listina chlapci'!K41</f>
        <v>35</v>
      </c>
      <c r="O32" s="570">
        <f>N32*1.5</f>
        <v>52.5</v>
      </c>
      <c r="P32" s="569"/>
      <c r="Q32" s="212">
        <f>(F32+I32+L32+O32)</f>
        <v>200.5</v>
      </c>
      <c r="R32" s="573">
        <f>RANK(Q32,$Q$9:$Q$68)</f>
        <v>23</v>
      </c>
      <c r="T32" s="675">
        <f>R32</f>
        <v>23</v>
      </c>
    </row>
    <row r="33" spans="1:20" ht="15.75" thickBot="1" x14ac:dyDescent="0.3">
      <c r="A33" s="183" t="s">
        <v>171</v>
      </c>
      <c r="B33" s="182" t="s">
        <v>137</v>
      </c>
      <c r="C33" s="181">
        <v>1997</v>
      </c>
      <c r="D33" s="548" t="s">
        <v>170</v>
      </c>
      <c r="E33" s="265">
        <f>'V. listina chlapci'!E62</f>
        <v>35</v>
      </c>
      <c r="F33" s="261">
        <f>E33*1.5</f>
        <v>52.5</v>
      </c>
      <c r="G33" s="341"/>
      <c r="H33" s="519">
        <f>'V. listina chlapci'!G62</f>
        <v>7.8</v>
      </c>
      <c r="I33" s="321">
        <f>IF(H33&lt;4.1,0,IF(H33&lt;7.5,(H33-4)*10,(H33-4)*10+(H33-7.5)*10))</f>
        <v>41</v>
      </c>
      <c r="J33" s="340"/>
      <c r="K33" s="657">
        <v>18</v>
      </c>
      <c r="L33" s="261">
        <f>K33*3</f>
        <v>54</v>
      </c>
      <c r="M33" s="563"/>
      <c r="N33" s="263">
        <f>'V. listina chlapci'!K62</f>
        <v>34</v>
      </c>
      <c r="O33" s="570">
        <f>N33*1.5</f>
        <v>51</v>
      </c>
      <c r="P33" s="565"/>
      <c r="Q33" s="216">
        <f>(F33+I33+L33+O33)</f>
        <v>198.5</v>
      </c>
      <c r="R33" s="573">
        <f>RANK(Q33,$Q$9:$Q$68)</f>
        <v>25</v>
      </c>
      <c r="T33" s="675">
        <f>R33</f>
        <v>25</v>
      </c>
    </row>
    <row r="34" spans="1:20" ht="15.75" thickBot="1" x14ac:dyDescent="0.3">
      <c r="A34" s="282" t="s">
        <v>139</v>
      </c>
      <c r="B34" s="283" t="s">
        <v>140</v>
      </c>
      <c r="C34" s="60">
        <v>1995</v>
      </c>
      <c r="D34" s="236" t="s">
        <v>141</v>
      </c>
      <c r="E34" s="265">
        <f>'V. listina chlapci'!E33</f>
        <v>22</v>
      </c>
      <c r="F34" s="261">
        <f>E34*1.5</f>
        <v>33</v>
      </c>
      <c r="G34" s="341"/>
      <c r="H34" s="519">
        <f>'V. listina chlapci'!G33</f>
        <v>8.5</v>
      </c>
      <c r="I34" s="321">
        <f>IF(H34&lt;4.1,0,IF(H34&lt;7.5,(H34-4)*10,(H34-4)*10+(H34-7.5)*10))</f>
        <v>55</v>
      </c>
      <c r="J34" s="343"/>
      <c r="K34" s="483">
        <v>19</v>
      </c>
      <c r="L34" s="261">
        <f>K34*3</f>
        <v>57</v>
      </c>
      <c r="M34" s="343"/>
      <c r="N34" s="263">
        <f>'V. listina chlapci'!K33</f>
        <v>35</v>
      </c>
      <c r="O34" s="570">
        <f>N34*1.5</f>
        <v>52.5</v>
      </c>
      <c r="P34" s="568"/>
      <c r="Q34" s="212">
        <f>(F34+I34+L34+O34)</f>
        <v>197.5</v>
      </c>
      <c r="R34" s="573">
        <f>RANK(Q34,$Q$9:$Q$68)</f>
        <v>26</v>
      </c>
      <c r="T34" s="675">
        <f>R34</f>
        <v>26</v>
      </c>
    </row>
    <row r="35" spans="1:20" ht="15.75" thickBot="1" x14ac:dyDescent="0.3">
      <c r="A35" s="30" t="s">
        <v>87</v>
      </c>
      <c r="B35" s="33" t="s">
        <v>86</v>
      </c>
      <c r="C35" s="36">
        <v>1998</v>
      </c>
      <c r="D35" s="228" t="s">
        <v>30</v>
      </c>
      <c r="E35" s="265">
        <f>'V. listina chlapci'!E16</f>
        <v>23</v>
      </c>
      <c r="F35" s="261">
        <f>E35*1.5</f>
        <v>34.5</v>
      </c>
      <c r="G35" s="341"/>
      <c r="H35" s="519">
        <f>'V. listina chlapci'!G16</f>
        <v>8.4</v>
      </c>
      <c r="I35" s="321">
        <f>IF(H35&lt;4.1,0,IF(H35&lt;7.5,(H35-4)*10,(H35-4)*10+(H35-7.5)*10))</f>
        <v>53</v>
      </c>
      <c r="J35" s="340"/>
      <c r="K35" s="483">
        <v>21</v>
      </c>
      <c r="L35" s="261">
        <f>K35*3</f>
        <v>63</v>
      </c>
      <c r="M35" s="559"/>
      <c r="N35" s="263">
        <f>'V. listina chlapci'!K16</f>
        <v>31</v>
      </c>
      <c r="O35" s="570">
        <f>N35*1.5</f>
        <v>46.5</v>
      </c>
      <c r="P35" s="565"/>
      <c r="Q35" s="212">
        <f>(F35+I35+L35+O35)</f>
        <v>197</v>
      </c>
      <c r="R35" s="573">
        <f>RANK(Q35,$Q$9:$Q$68)</f>
        <v>27</v>
      </c>
      <c r="T35" s="675">
        <f>R35</f>
        <v>27</v>
      </c>
    </row>
    <row r="36" spans="1:20" ht="15.75" thickBot="1" x14ac:dyDescent="0.3">
      <c r="A36" s="240" t="s">
        <v>255</v>
      </c>
      <c r="B36" s="820" t="s">
        <v>256</v>
      </c>
      <c r="C36" s="832">
        <v>1998</v>
      </c>
      <c r="D36" s="230" t="s">
        <v>125</v>
      </c>
      <c r="E36" s="265">
        <f>'V. listina chlapci'!E26</f>
        <v>23</v>
      </c>
      <c r="F36" s="261">
        <f>E36*1.5</f>
        <v>34.5</v>
      </c>
      <c r="G36" s="328"/>
      <c r="H36" s="519">
        <f>'V. listina chlapci'!G26</f>
        <v>8.6999999999999993</v>
      </c>
      <c r="I36" s="321">
        <f>IF(H36&lt;4.1,0,IF(H36&lt;7.5,(H36-4)*10,(H36-4)*10+(H36-7.5)*10))</f>
        <v>58.999999999999986</v>
      </c>
      <c r="J36" s="673"/>
      <c r="K36" s="680">
        <v>20</v>
      </c>
      <c r="L36" s="261">
        <f>K36*3</f>
        <v>60</v>
      </c>
      <c r="M36" s="343"/>
      <c r="N36" s="263">
        <f>'V. listina chlapci'!K26</f>
        <v>29</v>
      </c>
      <c r="O36" s="570">
        <f>N36*1.5</f>
        <v>43.5</v>
      </c>
      <c r="P36" s="568"/>
      <c r="Q36" s="212">
        <f>(F36+I36+L36+O36)</f>
        <v>197</v>
      </c>
      <c r="R36" s="573">
        <f>RANK(Q36,$Q$9:$Q$68)</f>
        <v>27</v>
      </c>
      <c r="T36" s="675">
        <f>R36</f>
        <v>27</v>
      </c>
    </row>
    <row r="37" spans="1:20" ht="15.75" thickBot="1" x14ac:dyDescent="0.3">
      <c r="A37" s="249" t="s">
        <v>126</v>
      </c>
      <c r="B37" s="829" t="s">
        <v>99</v>
      </c>
      <c r="C37" s="837">
        <v>1996</v>
      </c>
      <c r="D37" s="842" t="s">
        <v>125</v>
      </c>
      <c r="E37" s="265">
        <f>'V. listina chlapci'!E27</f>
        <v>30</v>
      </c>
      <c r="F37" s="261">
        <f>E37*1.5</f>
        <v>45</v>
      </c>
      <c r="G37" s="340"/>
      <c r="H37" s="519">
        <f>'V. listina chlapci'!G27</f>
        <v>8.6999999999999993</v>
      </c>
      <c r="I37" s="321">
        <f>IF(H37&lt;4.1,0,IF(H37&lt;7.5,(H37-4)*10,(H37-4)*10+(H37-7.5)*10))</f>
        <v>58.999999999999986</v>
      </c>
      <c r="J37" s="340"/>
      <c r="K37" s="657">
        <v>17</v>
      </c>
      <c r="L37" s="261">
        <f>K37*3</f>
        <v>51</v>
      </c>
      <c r="M37" s="343"/>
      <c r="N37" s="263">
        <f>'V. listina chlapci'!K27</f>
        <v>28</v>
      </c>
      <c r="O37" s="570">
        <f>N37*1.5</f>
        <v>42</v>
      </c>
      <c r="P37" s="565"/>
      <c r="Q37" s="212">
        <f>(F37+I37+L37+O37)</f>
        <v>197</v>
      </c>
      <c r="R37" s="573">
        <f>RANK(Q37,$Q$9:$Q$68)</f>
        <v>27</v>
      </c>
      <c r="T37" s="675">
        <f>R37</f>
        <v>27</v>
      </c>
    </row>
    <row r="38" spans="1:20" ht="15.75" thickBot="1" x14ac:dyDescent="0.3">
      <c r="A38" s="179" t="s">
        <v>154</v>
      </c>
      <c r="B38" s="720" t="s">
        <v>12</v>
      </c>
      <c r="C38" s="149">
        <v>1997</v>
      </c>
      <c r="D38" s="730" t="s">
        <v>153</v>
      </c>
      <c r="E38" s="265">
        <f>'V. listina chlapci'!E48</f>
        <v>23</v>
      </c>
      <c r="F38" s="261">
        <f>E38*1.5</f>
        <v>34.5</v>
      </c>
      <c r="G38" s="341"/>
      <c r="H38" s="519">
        <f>'V. listina chlapci'!G48</f>
        <v>8.4</v>
      </c>
      <c r="I38" s="321">
        <f>IF(H38&lt;4.1,0,IF(H38&lt;7.5,(H38-4)*10,(H38-4)*10+(H38-7.5)*10))</f>
        <v>53</v>
      </c>
      <c r="J38" s="560"/>
      <c r="K38" s="483">
        <v>20</v>
      </c>
      <c r="L38" s="261">
        <f>K38*3</f>
        <v>60</v>
      </c>
      <c r="M38" s="340"/>
      <c r="N38" s="263">
        <f>'V. listina chlapci'!K48</f>
        <v>29</v>
      </c>
      <c r="O38" s="570">
        <f>N38*1.5</f>
        <v>43.5</v>
      </c>
      <c r="P38" s="568"/>
      <c r="Q38" s="212">
        <f>(F38+I38+L38+O38)</f>
        <v>191</v>
      </c>
      <c r="R38" s="573">
        <f>RANK(Q38,$Q$9:$Q$68)</f>
        <v>30</v>
      </c>
      <c r="T38" s="675">
        <f>R38</f>
        <v>30</v>
      </c>
    </row>
    <row r="39" spans="1:20" ht="15.75" thickBot="1" x14ac:dyDescent="0.3">
      <c r="A39" s="282" t="s">
        <v>92</v>
      </c>
      <c r="B39" s="748" t="s">
        <v>25</v>
      </c>
      <c r="C39" s="60">
        <v>1998</v>
      </c>
      <c r="D39" s="727" t="s">
        <v>23</v>
      </c>
      <c r="E39" s="265">
        <f>'V. listina chlapci'!E24</f>
        <v>31</v>
      </c>
      <c r="F39" s="261">
        <f>E39*1.5</f>
        <v>46.5</v>
      </c>
      <c r="G39" s="340"/>
      <c r="H39" s="519">
        <f>'V. listina chlapci'!G24</f>
        <v>8.3000000000000007</v>
      </c>
      <c r="I39" s="321">
        <f>IF(H39&lt;4.1,0,IF(H39&lt;7.5,(H39-4)*10,(H39-4)*10+(H39-7.5)*10))</f>
        <v>51.000000000000014</v>
      </c>
      <c r="J39" s="843"/>
      <c r="K39" s="483">
        <v>18</v>
      </c>
      <c r="L39" s="261">
        <f>K39*3</f>
        <v>54</v>
      </c>
      <c r="M39" s="343"/>
      <c r="N39" s="263">
        <f>'V. listina chlapci'!K24</f>
        <v>25</v>
      </c>
      <c r="O39" s="570">
        <f>N39*1.5</f>
        <v>37.5</v>
      </c>
      <c r="P39" s="568"/>
      <c r="Q39" s="212">
        <f>(F39+I39+L39+O39)</f>
        <v>189</v>
      </c>
      <c r="R39" s="573">
        <f>RANK(Q39,$Q$9:$Q$68)</f>
        <v>31</v>
      </c>
      <c r="T39" s="675">
        <f>R39</f>
        <v>31</v>
      </c>
    </row>
    <row r="40" spans="1:20" ht="15.75" thickBot="1" x14ac:dyDescent="0.3">
      <c r="A40" s="818" t="s">
        <v>143</v>
      </c>
      <c r="B40" s="828" t="s">
        <v>115</v>
      </c>
      <c r="C40" s="836">
        <v>1997</v>
      </c>
      <c r="D40" s="841" t="s">
        <v>141</v>
      </c>
      <c r="E40" s="265">
        <f>'V. listina chlapci'!E36</f>
        <v>25</v>
      </c>
      <c r="F40" s="261">
        <f>E40*1.5</f>
        <v>37.5</v>
      </c>
      <c r="G40" s="345"/>
      <c r="H40" s="519">
        <f>'V. listina chlapci'!G36</f>
        <v>8.4</v>
      </c>
      <c r="I40" s="321">
        <f>IF(H40&lt;4.1,0,IF(H40&lt;7.5,(H40-4)*10,(H40-4)*10+(H40-7.5)*10))</f>
        <v>53</v>
      </c>
      <c r="J40" s="343"/>
      <c r="K40" s="488">
        <v>16</v>
      </c>
      <c r="L40" s="261">
        <f>K40*3</f>
        <v>48</v>
      </c>
      <c r="M40" s="343"/>
      <c r="N40" s="263">
        <f>'V. listina chlapci'!K36</f>
        <v>33</v>
      </c>
      <c r="O40" s="570">
        <f>N40*1.5</f>
        <v>49.5</v>
      </c>
      <c r="P40" s="568"/>
      <c r="Q40" s="212">
        <f>(F40+I40+L40+O40)</f>
        <v>188</v>
      </c>
      <c r="R40" s="573">
        <f>RANK(Q40,$Q$9:$Q$68)</f>
        <v>32</v>
      </c>
      <c r="T40" s="675">
        <f>R40</f>
        <v>32</v>
      </c>
    </row>
    <row r="41" spans="1:20" ht="15.75" thickBot="1" x14ac:dyDescent="0.3">
      <c r="A41" s="816" t="s">
        <v>162</v>
      </c>
      <c r="B41" s="823" t="s">
        <v>163</v>
      </c>
      <c r="C41" s="190">
        <v>1996</v>
      </c>
      <c r="D41" s="838" t="s">
        <v>160</v>
      </c>
      <c r="E41" s="265">
        <f>'V. listina chlapci'!E56</f>
        <v>26</v>
      </c>
      <c r="F41" s="261">
        <f>E41*1.5</f>
        <v>39</v>
      </c>
      <c r="G41" s="345"/>
      <c r="H41" s="519">
        <f>'V. listina chlapci'!G56</f>
        <v>8.4</v>
      </c>
      <c r="I41" s="321">
        <f>IF(H41&lt;4.1,0,IF(H41&lt;7.5,(H41-4)*10,(H41-4)*10+(H41-7.5)*10))</f>
        <v>53</v>
      </c>
      <c r="J41" s="674"/>
      <c r="K41" s="681">
        <v>19</v>
      </c>
      <c r="L41" s="261">
        <f>K41*3</f>
        <v>57</v>
      </c>
      <c r="M41" s="340"/>
      <c r="N41" s="263">
        <f>'V. listina chlapci'!K56</f>
        <v>26</v>
      </c>
      <c r="O41" s="570">
        <f>N41*1.5</f>
        <v>39</v>
      </c>
      <c r="P41" s="565"/>
      <c r="Q41" s="212">
        <f>(F41+I41+L41+O41)</f>
        <v>188</v>
      </c>
      <c r="R41" s="573">
        <f>RANK(Q41,$Q$9:$Q$68)</f>
        <v>32</v>
      </c>
      <c r="T41" s="675">
        <f>R41</f>
        <v>32</v>
      </c>
    </row>
    <row r="42" spans="1:20" ht="15.75" thickBot="1" x14ac:dyDescent="0.3">
      <c r="A42" s="288" t="s">
        <v>142</v>
      </c>
      <c r="B42" s="747" t="s">
        <v>28</v>
      </c>
      <c r="C42" s="126">
        <v>1997</v>
      </c>
      <c r="D42" s="236" t="s">
        <v>141</v>
      </c>
      <c r="E42" s="265">
        <f>'V. listina chlapci'!E35</f>
        <v>29</v>
      </c>
      <c r="F42" s="261">
        <f>E42*1.5</f>
        <v>43.5</v>
      </c>
      <c r="G42" s="340"/>
      <c r="H42" s="519">
        <f>'V. listina chlapci'!G35</f>
        <v>7.7</v>
      </c>
      <c r="I42" s="321">
        <f>IF(H42&lt;4.1,0,IF(H42&lt;7.5,(H42-4)*10,(H42-4)*10+(H42-7.5)*10))</f>
        <v>39</v>
      </c>
      <c r="J42" s="341"/>
      <c r="K42" s="448">
        <v>21</v>
      </c>
      <c r="L42" s="261">
        <f>K42*3</f>
        <v>63</v>
      </c>
      <c r="M42" s="341"/>
      <c r="N42" s="263">
        <f>'V. listina chlapci'!K35</f>
        <v>28</v>
      </c>
      <c r="O42" s="570">
        <f>N42*1.5</f>
        <v>42</v>
      </c>
      <c r="P42" s="566"/>
      <c r="Q42" s="212">
        <f>(F42+I42+L42+O42)</f>
        <v>187.5</v>
      </c>
      <c r="R42" s="573">
        <f>RANK(Q42,$Q$9:$Q$68)</f>
        <v>34</v>
      </c>
      <c r="T42" s="675">
        <f>R42</f>
        <v>34</v>
      </c>
    </row>
    <row r="43" spans="1:20" ht="15.75" thickBot="1" x14ac:dyDescent="0.3">
      <c r="A43" s="30" t="s">
        <v>73</v>
      </c>
      <c r="B43" s="734" t="s">
        <v>11</v>
      </c>
      <c r="C43" s="36">
        <v>1998</v>
      </c>
      <c r="D43" s="228" t="s">
        <v>23</v>
      </c>
      <c r="E43" s="265">
        <f>'V. listina chlapci'!E21</f>
        <v>34</v>
      </c>
      <c r="F43" s="261">
        <f>E43*1.5</f>
        <v>51</v>
      </c>
      <c r="G43" s="347"/>
      <c r="H43" s="519">
        <f>'V. listina chlapci'!G21</f>
        <v>7.1</v>
      </c>
      <c r="I43" s="321">
        <f>IF(H43&lt;4.1,0,IF(H43&lt;7.5,(H43-4)*10,(H43-4)*10+(H43-7.5)*10))</f>
        <v>30.999999999999996</v>
      </c>
      <c r="J43" s="341"/>
      <c r="K43" s="429">
        <v>22</v>
      </c>
      <c r="L43" s="261">
        <f>K43*3</f>
        <v>66</v>
      </c>
      <c r="M43" s="341"/>
      <c r="N43" s="263">
        <f>'V. listina chlapci'!K21</f>
        <v>24</v>
      </c>
      <c r="O43" s="570">
        <f>N43*1.5</f>
        <v>36</v>
      </c>
      <c r="P43" s="571"/>
      <c r="Q43" s="212">
        <f>(F43+I43+L43+O43)</f>
        <v>184</v>
      </c>
      <c r="R43" s="573">
        <f>RANK(Q43,$Q$9:$Q$68)</f>
        <v>35</v>
      </c>
      <c r="T43" s="675">
        <f>R43</f>
        <v>35</v>
      </c>
    </row>
    <row r="44" spans="1:20" ht="15.75" thickBot="1" x14ac:dyDescent="0.3">
      <c r="A44" s="380" t="s">
        <v>158</v>
      </c>
      <c r="B44" s="830" t="s">
        <v>27</v>
      </c>
      <c r="C44" s="622">
        <v>1995</v>
      </c>
      <c r="D44" s="730" t="s">
        <v>155</v>
      </c>
      <c r="E44" s="265">
        <f>'V. listina chlapci'!E49</f>
        <v>28</v>
      </c>
      <c r="F44" s="261">
        <f>E44*1.5</f>
        <v>42</v>
      </c>
      <c r="G44" s="345"/>
      <c r="H44" s="519">
        <f>'V. listina chlapci'!G49</f>
        <v>8.3000000000000007</v>
      </c>
      <c r="I44" s="321">
        <f>IF(H44&lt;4.1,0,IF(H44&lt;7.5,(H44-4)*10,(H44-4)*10+(H44-7.5)*10))</f>
        <v>51.000000000000014</v>
      </c>
      <c r="J44" s="328"/>
      <c r="K44" s="488">
        <v>17</v>
      </c>
      <c r="L44" s="261">
        <f>K44*3</f>
        <v>51</v>
      </c>
      <c r="M44" s="328"/>
      <c r="N44" s="263">
        <f>'V. listina chlapci'!K49</f>
        <v>26</v>
      </c>
      <c r="O44" s="570">
        <f>N44*1.5</f>
        <v>39</v>
      </c>
      <c r="P44" s="569"/>
      <c r="Q44" s="212">
        <f>(F44+I44+L44+O44)</f>
        <v>183</v>
      </c>
      <c r="R44" s="573">
        <f>RANK(Q44,$Q$9:$Q$68)</f>
        <v>36</v>
      </c>
      <c r="T44" s="675">
        <f>R44</f>
        <v>36</v>
      </c>
    </row>
    <row r="45" spans="1:20" ht="15.75" thickBot="1" x14ac:dyDescent="0.3">
      <c r="A45" s="32" t="s">
        <v>144</v>
      </c>
      <c r="B45" s="706" t="s">
        <v>82</v>
      </c>
      <c r="C45" s="185">
        <v>1996</v>
      </c>
      <c r="D45" s="394" t="s">
        <v>145</v>
      </c>
      <c r="E45" s="265">
        <f>'V. listina chlapci'!E37</f>
        <v>27</v>
      </c>
      <c r="F45" s="261">
        <f>E45*1.5</f>
        <v>40.5</v>
      </c>
      <c r="G45" s="343"/>
      <c r="H45" s="519">
        <f>'V. listina chlapci'!G37</f>
        <v>8.9</v>
      </c>
      <c r="I45" s="321">
        <f>IF(H45&lt;4.1,0,IF(H45&lt;7.5,(H45-4)*10,(H45-4)*10+(H45-7.5)*10))</f>
        <v>63</v>
      </c>
      <c r="J45" s="341"/>
      <c r="K45" s="682">
        <v>17</v>
      </c>
      <c r="L45" s="261">
        <f>K45*3</f>
        <v>51</v>
      </c>
      <c r="M45" s="343"/>
      <c r="N45" s="263">
        <f>'V. listina chlapci'!K37</f>
        <v>18</v>
      </c>
      <c r="O45" s="570">
        <f>N45*1.5</f>
        <v>27</v>
      </c>
      <c r="P45" s="568"/>
      <c r="Q45" s="212">
        <f>(F45+I45+L45+O45)</f>
        <v>181.5</v>
      </c>
      <c r="R45" s="573">
        <f>RANK(Q45,$Q$9:$Q$68)</f>
        <v>37</v>
      </c>
      <c r="T45" s="675">
        <f>R45</f>
        <v>37</v>
      </c>
    </row>
    <row r="46" spans="1:20" ht="15.75" thickBot="1" x14ac:dyDescent="0.3">
      <c r="A46" s="179" t="s">
        <v>167</v>
      </c>
      <c r="B46" s="178" t="s">
        <v>85</v>
      </c>
      <c r="C46" s="149">
        <v>1997</v>
      </c>
      <c r="D46" s="298" t="s">
        <v>165</v>
      </c>
      <c r="E46" s="265">
        <f>'V. listina chlapci'!E59</f>
        <v>30</v>
      </c>
      <c r="F46" s="261">
        <f>E46*1.5</f>
        <v>45</v>
      </c>
      <c r="G46" s="343"/>
      <c r="H46" s="519">
        <f>'V. listina chlapci'!G59</f>
        <v>7.8</v>
      </c>
      <c r="I46" s="321">
        <f>IF(H46&lt;4.1,0,IF(H46&lt;7.5,(H46-4)*10,(H46-4)*10+(H46-7.5)*10))</f>
        <v>41</v>
      </c>
      <c r="J46" s="341"/>
      <c r="K46" s="682">
        <v>21</v>
      </c>
      <c r="L46" s="261">
        <f>K46*3</f>
        <v>63</v>
      </c>
      <c r="M46" s="343"/>
      <c r="N46" s="263">
        <f>'V. listina chlapci'!K59</f>
        <v>21</v>
      </c>
      <c r="O46" s="570">
        <f>N46*1.5</f>
        <v>31.5</v>
      </c>
      <c r="P46" s="568"/>
      <c r="Q46" s="216">
        <f>(F46+I46+L46+O46)</f>
        <v>180.5</v>
      </c>
      <c r="R46" s="573">
        <f>RANK(Q46,$Q$9:$Q$68)</f>
        <v>38</v>
      </c>
      <c r="T46" s="675">
        <f>R46</f>
        <v>38</v>
      </c>
    </row>
    <row r="47" spans="1:20" ht="15.75" thickBot="1" x14ac:dyDescent="0.3">
      <c r="A47" s="179" t="s">
        <v>172</v>
      </c>
      <c r="B47" s="178" t="s">
        <v>173</v>
      </c>
      <c r="C47" s="149">
        <v>1996</v>
      </c>
      <c r="D47" s="300" t="s">
        <v>170</v>
      </c>
      <c r="E47" s="265">
        <f>'V. listina chlapci'!E63</f>
        <v>32</v>
      </c>
      <c r="F47" s="261">
        <f>E47*1.5</f>
        <v>48</v>
      </c>
      <c r="G47" s="343"/>
      <c r="H47" s="519">
        <f>'V. listina chlapci'!G63</f>
        <v>7.8</v>
      </c>
      <c r="I47" s="321">
        <f>IF(H47&lt;4.1,0,IF(H47&lt;7.5,(H47-4)*10,(H47-4)*10+(H47-7.5)*10))</f>
        <v>41</v>
      </c>
      <c r="J47" s="341"/>
      <c r="K47" s="682">
        <v>19</v>
      </c>
      <c r="L47" s="261">
        <f>K47*3</f>
        <v>57</v>
      </c>
      <c r="M47" s="343"/>
      <c r="N47" s="263">
        <f>'V. listina chlapci'!K63</f>
        <v>20</v>
      </c>
      <c r="O47" s="570">
        <f>N47*1.5</f>
        <v>30</v>
      </c>
      <c r="P47" s="568"/>
      <c r="Q47" s="216">
        <f>(F47+I47+L47+O47)</f>
        <v>176</v>
      </c>
      <c r="R47" s="573">
        <f>RANK(Q47,$Q$9:$Q$68)</f>
        <v>39</v>
      </c>
      <c r="T47" s="675">
        <f>R47</f>
        <v>39</v>
      </c>
    </row>
    <row r="48" spans="1:20" ht="15.75" thickBot="1" x14ac:dyDescent="0.3">
      <c r="A48" s="276" t="s">
        <v>134</v>
      </c>
      <c r="B48" s="277" t="s">
        <v>135</v>
      </c>
      <c r="C48" s="278">
        <v>1996</v>
      </c>
      <c r="D48" s="227" t="s">
        <v>131</v>
      </c>
      <c r="E48" s="265">
        <f>'V. listina chlapci'!E32</f>
        <v>29</v>
      </c>
      <c r="F48" s="261">
        <f>E48*1.5</f>
        <v>43.5</v>
      </c>
      <c r="G48" s="343"/>
      <c r="H48" s="519">
        <f>'V. listina chlapci'!G32</f>
        <v>8.1</v>
      </c>
      <c r="I48" s="321">
        <f>IF(H48&lt;4.1,0,IF(H48&lt;7.5,(H48-4)*10,(H48-4)*10+(H48-7.5)*10))</f>
        <v>47</v>
      </c>
      <c r="J48" s="341"/>
      <c r="K48" s="683">
        <v>17</v>
      </c>
      <c r="L48" s="261">
        <f>K48*3</f>
        <v>51</v>
      </c>
      <c r="M48" s="343"/>
      <c r="N48" s="263">
        <f>'V. listina chlapci'!K32</f>
        <v>22</v>
      </c>
      <c r="O48" s="570">
        <f>N48*1.5</f>
        <v>33</v>
      </c>
      <c r="P48" s="568"/>
      <c r="Q48" s="212">
        <f>(F48+I48+L48+O48)</f>
        <v>174.5</v>
      </c>
      <c r="R48" s="573">
        <f>RANK(Q48,$Q$9:$Q$68)</f>
        <v>40</v>
      </c>
      <c r="T48" s="675">
        <f>R48</f>
        <v>40</v>
      </c>
    </row>
    <row r="49" spans="1:20" ht="15.75" thickBot="1" x14ac:dyDescent="0.3">
      <c r="A49" s="31" t="s">
        <v>133</v>
      </c>
      <c r="B49" s="34" t="s">
        <v>28</v>
      </c>
      <c r="C49" s="37">
        <v>1997</v>
      </c>
      <c r="D49" s="239" t="s">
        <v>131</v>
      </c>
      <c r="E49" s="265">
        <f>'V. listina chlapci'!E31</f>
        <v>26</v>
      </c>
      <c r="F49" s="261">
        <f>E49*1.5</f>
        <v>39</v>
      </c>
      <c r="G49" s="343"/>
      <c r="H49" s="519">
        <f>'V. listina chlapci'!G31</f>
        <v>8.5</v>
      </c>
      <c r="I49" s="321">
        <f>IF(H49&lt;4.1,0,IF(H49&lt;7.5,(H49-4)*10,(H49-4)*10+(H49-7.5)*10))</f>
        <v>55</v>
      </c>
      <c r="J49" s="343"/>
      <c r="K49" s="488">
        <v>18</v>
      </c>
      <c r="L49" s="261">
        <f>K49*3</f>
        <v>54</v>
      </c>
      <c r="M49" s="343"/>
      <c r="N49" s="263">
        <f>'V. listina chlapci'!K31</f>
        <v>16</v>
      </c>
      <c r="O49" s="570">
        <f>N49*1.5</f>
        <v>24</v>
      </c>
      <c r="P49" s="568"/>
      <c r="Q49" s="212">
        <f>(F49+I49+L49+O49)</f>
        <v>172</v>
      </c>
      <c r="R49" s="573">
        <f>RANK(Q49,$Q$9:$Q$68)</f>
        <v>41</v>
      </c>
      <c r="T49" s="675">
        <f>R49</f>
        <v>41</v>
      </c>
    </row>
    <row r="50" spans="1:20" ht="15.75" thickBot="1" x14ac:dyDescent="0.3">
      <c r="A50" s="30" t="s">
        <v>124</v>
      </c>
      <c r="B50" s="713" t="s">
        <v>29</v>
      </c>
      <c r="C50" s="724">
        <v>1999</v>
      </c>
      <c r="D50" s="233" t="s">
        <v>125</v>
      </c>
      <c r="E50" s="265">
        <f>'V. listina chlapci'!E25</f>
        <v>27</v>
      </c>
      <c r="F50" s="261">
        <f>E50*1.5</f>
        <v>40.5</v>
      </c>
      <c r="G50" s="343"/>
      <c r="H50" s="519">
        <f>'V. listina chlapci'!G25</f>
        <v>7.5</v>
      </c>
      <c r="I50" s="321">
        <f>IF(H50&lt;4.1,0,IF(H50&lt;7.5,(H50-4)*10,(H50-4)*10+(H50-7.5)*10))</f>
        <v>35</v>
      </c>
      <c r="J50" s="341"/>
      <c r="K50" s="683">
        <v>17</v>
      </c>
      <c r="L50" s="261">
        <f>K50*3</f>
        <v>51</v>
      </c>
      <c r="M50" s="343"/>
      <c r="N50" s="263">
        <f>'V. listina chlapci'!K25</f>
        <v>25</v>
      </c>
      <c r="O50" s="570">
        <f>N50*1.5</f>
        <v>37.5</v>
      </c>
      <c r="P50" s="568"/>
      <c r="Q50" s="212">
        <f>(F50+I50+L50+O50)</f>
        <v>164</v>
      </c>
      <c r="R50" s="573">
        <f>RANK(Q50,$Q$9:$Q$68)</f>
        <v>42</v>
      </c>
      <c r="T50" s="675">
        <f>R50</f>
        <v>42</v>
      </c>
    </row>
    <row r="51" spans="1:20" ht="15.75" thickBot="1" x14ac:dyDescent="0.3">
      <c r="A51" s="179" t="s">
        <v>271</v>
      </c>
      <c r="B51" s="178" t="s">
        <v>272</v>
      </c>
      <c r="C51" s="149">
        <v>1996</v>
      </c>
      <c r="D51" s="300" t="s">
        <v>160</v>
      </c>
      <c r="E51" s="265">
        <f>'V. listina chlapci'!E54</f>
        <v>22</v>
      </c>
      <c r="F51" s="261">
        <f>E51*1.5</f>
        <v>33</v>
      </c>
      <c r="G51" s="343"/>
      <c r="H51" s="519">
        <f>'V. listina chlapci'!G54</f>
        <v>7.2</v>
      </c>
      <c r="I51" s="321">
        <f>IF(H51&lt;4.1,0,IF(H51&lt;7.5,(H51-4)*10,(H51-4)*10+(H51-7.5)*10))</f>
        <v>32</v>
      </c>
      <c r="J51" s="341"/>
      <c r="K51" s="684">
        <v>15</v>
      </c>
      <c r="L51" s="261">
        <f>K51*3</f>
        <v>45</v>
      </c>
      <c r="M51" s="343"/>
      <c r="N51" s="263">
        <f>'V. listina chlapci'!K54</f>
        <v>35</v>
      </c>
      <c r="O51" s="570">
        <f>N51*1.5</f>
        <v>52.5</v>
      </c>
      <c r="P51" s="568"/>
      <c r="Q51" s="212">
        <f>(F51+I51+L51+O51)</f>
        <v>162.5</v>
      </c>
      <c r="R51" s="573">
        <f>RANK(Q51,$Q$9:$Q$68)</f>
        <v>43</v>
      </c>
      <c r="T51" s="675">
        <f>R51</f>
        <v>43</v>
      </c>
    </row>
    <row r="52" spans="1:20" ht="15.75" thickBot="1" x14ac:dyDescent="0.3">
      <c r="A52" s="175" t="s">
        <v>263</v>
      </c>
      <c r="B52" s="174" t="s">
        <v>82</v>
      </c>
      <c r="C52" s="173">
        <v>1997</v>
      </c>
      <c r="D52" s="549" t="s">
        <v>153</v>
      </c>
      <c r="E52" s="265">
        <f>'V. listina chlapci'!E46</f>
        <v>20</v>
      </c>
      <c r="F52" s="261">
        <f>E52*1.5</f>
        <v>30</v>
      </c>
      <c r="G52" s="343"/>
      <c r="H52" s="519">
        <f>'V. listina chlapci'!G46</f>
        <v>7.7</v>
      </c>
      <c r="I52" s="321">
        <f>IF(H52&lt;4.1,0,IF(H52&lt;7.5,(H52-4)*10,(H52-4)*10+(H52-7.5)*10))</f>
        <v>39</v>
      </c>
      <c r="J52" s="341"/>
      <c r="K52" s="683">
        <v>15</v>
      </c>
      <c r="L52" s="261">
        <f>K52*3</f>
        <v>45</v>
      </c>
      <c r="M52" s="343"/>
      <c r="N52" s="263">
        <f>'V. listina chlapci'!K46</f>
        <v>29</v>
      </c>
      <c r="O52" s="570">
        <f>N52*1.5</f>
        <v>43.5</v>
      </c>
      <c r="P52" s="568"/>
      <c r="Q52" s="212">
        <f>(F52+I52+L52+O52)</f>
        <v>157.5</v>
      </c>
      <c r="R52" s="573">
        <f>RANK(Q52,$Q$9:$Q$68)</f>
        <v>44</v>
      </c>
      <c r="T52" s="675">
        <f>R52</f>
        <v>44</v>
      </c>
    </row>
    <row r="53" spans="1:20" ht="15.75" thickBot="1" x14ac:dyDescent="0.3">
      <c r="A53" s="383" t="s">
        <v>264</v>
      </c>
      <c r="B53" s="384" t="s">
        <v>137</v>
      </c>
      <c r="C53" s="185">
        <v>1996</v>
      </c>
      <c r="D53" s="386" t="s">
        <v>165</v>
      </c>
      <c r="E53" s="265">
        <f>'V. listina chlapci'!E60</f>
        <v>18</v>
      </c>
      <c r="F53" s="261">
        <f>E53*1.5</f>
        <v>27</v>
      </c>
      <c r="G53" s="343"/>
      <c r="H53" s="519">
        <f>'V. listina chlapci'!G60</f>
        <v>8.1</v>
      </c>
      <c r="I53" s="321">
        <f>IF(H53&lt;4.1,0,IF(H53&lt;7.5,(H53-4)*10,(H53-4)*10+(H53-7.5)*10))</f>
        <v>47</v>
      </c>
      <c r="J53" s="341"/>
      <c r="K53" s="683">
        <v>16</v>
      </c>
      <c r="L53" s="261">
        <f>K53*3</f>
        <v>48</v>
      </c>
      <c r="M53" s="343"/>
      <c r="N53" s="263">
        <f>'V. listina chlapci'!K60</f>
        <v>23</v>
      </c>
      <c r="O53" s="570">
        <f>N53*1.5</f>
        <v>34.5</v>
      </c>
      <c r="P53" s="568"/>
      <c r="Q53" s="216">
        <f>(F53+I53+L53+O53)</f>
        <v>156.5</v>
      </c>
      <c r="R53" s="573">
        <f>RANK(Q53,$Q$9:$Q$68)</f>
        <v>45</v>
      </c>
      <c r="T53" s="675">
        <f>R53</f>
        <v>45</v>
      </c>
    </row>
    <row r="54" spans="1:20" ht="15.75" thickBot="1" x14ac:dyDescent="0.3">
      <c r="A54" s="30" t="s">
        <v>116</v>
      </c>
      <c r="B54" s="33" t="s">
        <v>117</v>
      </c>
      <c r="C54" s="36">
        <v>1997</v>
      </c>
      <c r="D54" s="740" t="s">
        <v>118</v>
      </c>
      <c r="E54" s="265">
        <f>'V. listina chlapci'!E17</f>
        <v>31</v>
      </c>
      <c r="F54" s="261">
        <f>E54*1.5</f>
        <v>46.5</v>
      </c>
      <c r="G54" s="343"/>
      <c r="H54" s="519">
        <f>'V. listina chlapci'!G17</f>
        <v>8</v>
      </c>
      <c r="I54" s="321">
        <f>IF(H54&lt;4.1,0,IF(H54&lt;7.5,(H54-4)*10,(H54-4)*10+(H54-7.5)*10))</f>
        <v>45</v>
      </c>
      <c r="J54" s="343"/>
      <c r="K54" s="488">
        <v>9</v>
      </c>
      <c r="L54" s="261">
        <f>K54*3</f>
        <v>27</v>
      </c>
      <c r="M54" s="343"/>
      <c r="N54" s="263">
        <f>'V. listina chlapci'!K17</f>
        <v>25</v>
      </c>
      <c r="O54" s="570">
        <f>N54*1.5</f>
        <v>37.5</v>
      </c>
      <c r="P54" s="568"/>
      <c r="Q54" s="212">
        <f>(F54+I54+L54+O54)</f>
        <v>156</v>
      </c>
      <c r="R54" s="573">
        <f>RANK(Q54,$Q$9:$Q$68)</f>
        <v>46</v>
      </c>
      <c r="T54" s="675">
        <f>R54</f>
        <v>46</v>
      </c>
    </row>
    <row r="55" spans="1:20" ht="15.75" thickBot="1" x14ac:dyDescent="0.3">
      <c r="A55" s="43" t="s">
        <v>148</v>
      </c>
      <c r="B55" s="632" t="s">
        <v>9</v>
      </c>
      <c r="C55" s="41">
        <v>1996</v>
      </c>
      <c r="D55" s="593" t="s">
        <v>145</v>
      </c>
      <c r="E55" s="265">
        <f>'V. listina chlapci'!E40</f>
        <v>19</v>
      </c>
      <c r="F55" s="261">
        <f>E55*1.5</f>
        <v>28.5</v>
      </c>
      <c r="G55" s="343"/>
      <c r="H55" s="519">
        <f>'V. listina chlapci'!G40</f>
        <v>8</v>
      </c>
      <c r="I55" s="321">
        <f>IF(H55&lt;4.1,0,IF(H55&lt;7.5,(H55-4)*10,(H55-4)*10+(H55-7.5)*10))</f>
        <v>45</v>
      </c>
      <c r="J55" s="341"/>
      <c r="K55" s="683">
        <v>19</v>
      </c>
      <c r="L55" s="261">
        <f>K55*3</f>
        <v>57</v>
      </c>
      <c r="M55" s="343"/>
      <c r="N55" s="263">
        <f>'V. listina chlapci'!K40</f>
        <v>17</v>
      </c>
      <c r="O55" s="570">
        <f>N55*1.5</f>
        <v>25.5</v>
      </c>
      <c r="P55" s="568"/>
      <c r="Q55" s="212">
        <f>(F55+I55+L55+O55)</f>
        <v>156</v>
      </c>
      <c r="R55" s="573">
        <f>RANK(Q55,$Q$9:$Q$68)</f>
        <v>46</v>
      </c>
      <c r="T55" s="675">
        <f>R55</f>
        <v>46</v>
      </c>
    </row>
    <row r="56" spans="1:20" ht="15.75" thickBot="1" x14ac:dyDescent="0.3">
      <c r="A56" s="817" t="s">
        <v>257</v>
      </c>
      <c r="B56" s="824" t="s">
        <v>258</v>
      </c>
      <c r="C56" s="132">
        <v>1996</v>
      </c>
      <c r="D56" s="839" t="s">
        <v>141</v>
      </c>
      <c r="E56" s="265">
        <f>'V. listina chlapci'!E34</f>
        <v>23</v>
      </c>
      <c r="F56" s="261">
        <f>E56*1.5</f>
        <v>34.5</v>
      </c>
      <c r="G56" s="343"/>
      <c r="H56" s="519">
        <f>'V. listina chlapci'!G34</f>
        <v>7.7</v>
      </c>
      <c r="I56" s="321">
        <f>IF(H56&lt;4.1,0,IF(H56&lt;7.5,(H56-4)*10,(H56-4)*10+(H56-7.5)*10))</f>
        <v>39</v>
      </c>
      <c r="J56" s="341"/>
      <c r="K56" s="481">
        <v>17</v>
      </c>
      <c r="L56" s="261">
        <f>K56*3</f>
        <v>51</v>
      </c>
      <c r="M56" s="343"/>
      <c r="N56" s="263">
        <f>'V. listina chlapci'!K34</f>
        <v>20</v>
      </c>
      <c r="O56" s="570">
        <f>N56*1.5</f>
        <v>30</v>
      </c>
      <c r="P56" s="568"/>
      <c r="Q56" s="212">
        <f>(F56+I56+L56+O56)</f>
        <v>154.5</v>
      </c>
      <c r="R56" s="573">
        <f>RANK(Q56,$Q$9:$Q$68)</f>
        <v>48</v>
      </c>
      <c r="T56" s="675">
        <f>R56</f>
        <v>48</v>
      </c>
    </row>
    <row r="57" spans="1:20" ht="15.75" thickBot="1" x14ac:dyDescent="0.3">
      <c r="A57" s="52" t="s">
        <v>261</v>
      </c>
      <c r="B57" s="821" t="s">
        <v>70</v>
      </c>
      <c r="C57" s="110">
        <v>1996</v>
      </c>
      <c r="D57" s="742" t="s">
        <v>150</v>
      </c>
      <c r="E57" s="265">
        <f>'V. listina chlapci'!E43</f>
        <v>22</v>
      </c>
      <c r="F57" s="261">
        <f>E57*1.5</f>
        <v>33</v>
      </c>
      <c r="G57" s="345"/>
      <c r="H57" s="519">
        <f>'V. listina chlapci'!G43</f>
        <v>7.7</v>
      </c>
      <c r="I57" s="321">
        <f>IF(H57&lt;4.1,0,IF(H57&lt;7.5,(H57-4)*10,(H57-4)*10+(H57-7.5)*10))</f>
        <v>39</v>
      </c>
      <c r="J57" s="341"/>
      <c r="K57" s="684">
        <v>18</v>
      </c>
      <c r="L57" s="261">
        <f>K57*3</f>
        <v>54</v>
      </c>
      <c r="M57" s="341"/>
      <c r="N57" s="263">
        <f>'V. listina chlapci'!K43</f>
        <v>16</v>
      </c>
      <c r="O57" s="570">
        <f>N57*1.5</f>
        <v>24</v>
      </c>
      <c r="P57" s="565"/>
      <c r="Q57" s="212">
        <f>(F57+I57+L57+O57)</f>
        <v>150</v>
      </c>
      <c r="R57" s="573">
        <f>RANK(Q57,$Q$9:$Q$68)</f>
        <v>49</v>
      </c>
      <c r="T57" s="675">
        <f>R57</f>
        <v>49</v>
      </c>
    </row>
    <row r="58" spans="1:20" ht="15.75" thickBot="1" x14ac:dyDescent="0.3">
      <c r="A58" s="43" t="s">
        <v>127</v>
      </c>
      <c r="B58" s="632" t="s">
        <v>146</v>
      </c>
      <c r="C58" s="41">
        <v>1998</v>
      </c>
      <c r="D58" s="593" t="s">
        <v>145</v>
      </c>
      <c r="E58" s="265">
        <f>'V. listina chlapci'!E38</f>
        <v>21</v>
      </c>
      <c r="F58" s="261">
        <f>E58*1.5</f>
        <v>31.5</v>
      </c>
      <c r="G58" s="343"/>
      <c r="H58" s="519">
        <f>'V. listina chlapci'!G38</f>
        <v>8.6999999999999993</v>
      </c>
      <c r="I58" s="321">
        <f>IF(H58&lt;4.1,0,IF(H58&lt;7.5,(H58-4)*10,(H58-4)*10+(H58-7.5)*10))</f>
        <v>58.999999999999986</v>
      </c>
      <c r="J58" s="341"/>
      <c r="K58" s="683">
        <v>13</v>
      </c>
      <c r="L58" s="261">
        <f>K58*3</f>
        <v>39</v>
      </c>
      <c r="M58" s="343"/>
      <c r="N58" s="263">
        <f>'V. listina chlapci'!K38</f>
        <v>13</v>
      </c>
      <c r="O58" s="570">
        <f>N58*1.5</f>
        <v>19.5</v>
      </c>
      <c r="P58" s="572"/>
      <c r="Q58" s="212">
        <f>(F58+I58+L58+O58)</f>
        <v>149</v>
      </c>
      <c r="R58" s="573">
        <f>RANK(Q58,$Q$9:$Q$68)</f>
        <v>50</v>
      </c>
      <c r="T58" s="675">
        <f>R58</f>
        <v>50</v>
      </c>
    </row>
    <row r="59" spans="1:20" ht="15.75" thickBot="1" x14ac:dyDescent="0.3">
      <c r="A59" s="30" t="s">
        <v>114</v>
      </c>
      <c r="B59" s="713" t="s">
        <v>115</v>
      </c>
      <c r="C59" s="724">
        <v>1997</v>
      </c>
      <c r="D59" s="230" t="s">
        <v>109</v>
      </c>
      <c r="E59" s="265">
        <f>'V. listina chlapci'!E12</f>
        <v>15</v>
      </c>
      <c r="F59" s="261">
        <f>E59*1.5</f>
        <v>22.5</v>
      </c>
      <c r="G59" s="341"/>
      <c r="H59" s="519">
        <f>'V. listina chlapci'!G12</f>
        <v>7.7</v>
      </c>
      <c r="I59" s="321">
        <f>IF(H59&lt;4.1,0,IF(H59&lt;7.5,(H59-4)*10,(H59-4)*10+(H59-7.5)*10))</f>
        <v>39</v>
      </c>
      <c r="J59" s="341"/>
      <c r="K59" s="481">
        <v>17</v>
      </c>
      <c r="L59" s="261">
        <f>K59*3</f>
        <v>51</v>
      </c>
      <c r="M59" s="341"/>
      <c r="N59" s="263">
        <f>'V. listina chlapci'!K12</f>
        <v>20</v>
      </c>
      <c r="O59" s="570">
        <f>N59*1.5</f>
        <v>30</v>
      </c>
      <c r="P59" s="845"/>
      <c r="Q59" s="212">
        <f>(F59+I59+L59+O59)</f>
        <v>142.5</v>
      </c>
      <c r="R59" s="573">
        <f>RANK(Q59,$Q$9:$Q$68)</f>
        <v>51</v>
      </c>
      <c r="T59" s="675">
        <f>R59</f>
        <v>51</v>
      </c>
    </row>
    <row r="60" spans="1:20" ht="15.75" thickBot="1" x14ac:dyDescent="0.3">
      <c r="A60" s="253" t="s">
        <v>119</v>
      </c>
      <c r="B60" s="254" t="s">
        <v>12</v>
      </c>
      <c r="C60" s="255">
        <v>1999</v>
      </c>
      <c r="D60" s="740" t="s">
        <v>118</v>
      </c>
      <c r="E60" s="265">
        <f>'V. listina chlapci'!E18</f>
        <v>19</v>
      </c>
      <c r="F60" s="261">
        <f>E60*1.5</f>
        <v>28.5</v>
      </c>
      <c r="G60" s="341"/>
      <c r="H60" s="519">
        <f>'V. listina chlapci'!G18</f>
        <v>6.7</v>
      </c>
      <c r="I60" s="321">
        <f>IF(H60&lt;4.1,0,IF(H60&lt;7.5,(H60-4)*10,(H60-4)*10+(H60-7.5)*10))</f>
        <v>27</v>
      </c>
      <c r="J60" s="341"/>
      <c r="K60" s="683">
        <v>19</v>
      </c>
      <c r="L60" s="261">
        <f>K60*3</f>
        <v>57</v>
      </c>
      <c r="M60" s="343"/>
      <c r="N60" s="263">
        <f>'V. listina chlapci'!K18</f>
        <v>20</v>
      </c>
      <c r="O60" s="570">
        <f>N60*1.5</f>
        <v>30</v>
      </c>
      <c r="P60" s="568"/>
      <c r="Q60" s="212">
        <f>(F60+I60+L60+O60)</f>
        <v>142.5</v>
      </c>
      <c r="R60" s="573">
        <f>RANK(Q60,$Q$9:$Q$68)</f>
        <v>51</v>
      </c>
      <c r="T60" s="675">
        <f>R60</f>
        <v>51</v>
      </c>
    </row>
    <row r="61" spans="1:20" ht="15.75" thickBot="1" x14ac:dyDescent="0.3">
      <c r="A61" s="32" t="s">
        <v>147</v>
      </c>
      <c r="B61" s="706" t="s">
        <v>11</v>
      </c>
      <c r="C61" s="42">
        <v>1999</v>
      </c>
      <c r="D61" s="394" t="s">
        <v>145</v>
      </c>
      <c r="E61" s="265">
        <f>'V. listina chlapci'!E39</f>
        <v>24</v>
      </c>
      <c r="F61" s="261">
        <f>E61*1.5</f>
        <v>36</v>
      </c>
      <c r="G61" s="341"/>
      <c r="H61" s="519">
        <f>'V. listina chlapci'!G39</f>
        <v>8.5</v>
      </c>
      <c r="I61" s="321">
        <f>IF(H61&lt;4.1,0,IF(H61&lt;7.5,(H61-4)*10,(H61-4)*10+(H61-7.5)*10))</f>
        <v>55</v>
      </c>
      <c r="J61" s="341"/>
      <c r="K61" s="481">
        <v>13</v>
      </c>
      <c r="L61" s="261">
        <f>K61*3</f>
        <v>39</v>
      </c>
      <c r="M61" s="343"/>
      <c r="N61" s="263">
        <f>'V. listina chlapci'!K39</f>
        <v>8</v>
      </c>
      <c r="O61" s="570">
        <f>N61*1.5</f>
        <v>12</v>
      </c>
      <c r="P61" s="568"/>
      <c r="Q61" s="212">
        <f>(F61+I61+L61+O61)</f>
        <v>142</v>
      </c>
      <c r="R61" s="573">
        <f>RANK(Q61,$Q$9:$Q$68)</f>
        <v>53</v>
      </c>
      <c r="T61" s="675">
        <f>R61</f>
        <v>53</v>
      </c>
    </row>
    <row r="62" spans="1:20" ht="15.75" thickBot="1" x14ac:dyDescent="0.3">
      <c r="A62" s="30" t="s">
        <v>112</v>
      </c>
      <c r="B62" s="713" t="s">
        <v>113</v>
      </c>
      <c r="C62" s="724">
        <v>1996</v>
      </c>
      <c r="D62" s="234" t="s">
        <v>109</v>
      </c>
      <c r="E62" s="265">
        <f>'V. listina chlapci'!E11</f>
        <v>11</v>
      </c>
      <c r="F62" s="261">
        <f>E62*1.5</f>
        <v>16.5</v>
      </c>
      <c r="G62" s="561"/>
      <c r="H62" s="519">
        <f>'V. listina chlapci'!G11</f>
        <v>8.4</v>
      </c>
      <c r="I62" s="321">
        <f>IF(H62&lt;4.1,0,IF(H62&lt;7.5,(H62-4)*10,(H62-4)*10+(H62-7.5)*10))</f>
        <v>53</v>
      </c>
      <c r="J62" s="341"/>
      <c r="K62" s="683">
        <v>15</v>
      </c>
      <c r="L62" s="261">
        <f>K62*3</f>
        <v>45</v>
      </c>
      <c r="M62" s="561"/>
      <c r="N62" s="263">
        <f>'V. listina chlapci'!K11</f>
        <v>11</v>
      </c>
      <c r="O62" s="570">
        <f>N62*1.5</f>
        <v>16.5</v>
      </c>
      <c r="P62" s="568"/>
      <c r="Q62" s="212">
        <f>(F62+I62+L62+O62)</f>
        <v>131</v>
      </c>
      <c r="R62" s="573">
        <f>RANK(Q62,$Q$9:$Q$68)</f>
        <v>54</v>
      </c>
      <c r="T62" s="675">
        <f>R62</f>
        <v>54</v>
      </c>
    </row>
    <row r="63" spans="1:20" ht="15.75" thickBot="1" x14ac:dyDescent="0.3">
      <c r="A63" s="43" t="s">
        <v>262</v>
      </c>
      <c r="B63" s="45" t="s">
        <v>82</v>
      </c>
      <c r="C63" s="41">
        <v>1996</v>
      </c>
      <c r="D63" s="547" t="s">
        <v>150</v>
      </c>
      <c r="E63" s="265">
        <f>'V. listina chlapci'!E44</f>
        <v>16</v>
      </c>
      <c r="F63" s="261">
        <f>E63*1.5</f>
        <v>24</v>
      </c>
      <c r="G63" s="343"/>
      <c r="H63" s="519">
        <f>'V. listina chlapci'!G44</f>
        <v>8.6</v>
      </c>
      <c r="I63" s="321">
        <f>IF(H63&lt;4.1,0,IF(H63&lt;7.5,(H63-4)*10,(H63-4)*10+(H63-7.5)*10))</f>
        <v>57</v>
      </c>
      <c r="J63" s="341"/>
      <c r="K63" s="683">
        <v>14</v>
      </c>
      <c r="L63" s="261">
        <f>K63*3</f>
        <v>42</v>
      </c>
      <c r="M63" s="343"/>
      <c r="N63" s="263">
        <f>'V. listina chlapci'!K44</f>
        <v>3</v>
      </c>
      <c r="O63" s="570">
        <f>N63*1.5</f>
        <v>4.5</v>
      </c>
      <c r="P63" s="568"/>
      <c r="Q63" s="212">
        <f>(F63+I63+L63+O63)</f>
        <v>127.5</v>
      </c>
      <c r="R63" s="573">
        <f>RANK(Q63,$Q$9:$Q$68)</f>
        <v>55</v>
      </c>
      <c r="T63" s="675">
        <f>R63</f>
        <v>55</v>
      </c>
    </row>
    <row r="64" spans="1:20" ht="15.75" thickBot="1" x14ac:dyDescent="0.3">
      <c r="A64" s="175" t="s">
        <v>156</v>
      </c>
      <c r="B64" s="174" t="s">
        <v>137</v>
      </c>
      <c r="C64" s="173">
        <v>1995</v>
      </c>
      <c r="D64" s="386" t="s">
        <v>155</v>
      </c>
      <c r="E64" s="265">
        <f>'V. listina chlapci'!E50</f>
        <v>0</v>
      </c>
      <c r="F64" s="261">
        <f>E64*1.5</f>
        <v>0</v>
      </c>
      <c r="G64" s="343"/>
      <c r="H64" s="519">
        <f>'V. listina chlapci'!G50</f>
        <v>8.3000000000000007</v>
      </c>
      <c r="I64" s="321">
        <f>IF(H64&lt;4.1,0,IF(H64&lt;7.5,(H64-4)*10,(H64-4)*10+(H64-7.5)*10))</f>
        <v>51.000000000000014</v>
      </c>
      <c r="J64" s="341"/>
      <c r="K64" s="683">
        <v>15</v>
      </c>
      <c r="L64" s="261">
        <f>K64*3</f>
        <v>45</v>
      </c>
      <c r="M64" s="343"/>
      <c r="N64" s="263">
        <f>'V. listina chlapci'!K50</f>
        <v>17</v>
      </c>
      <c r="O64" s="570">
        <f>N64*1.5</f>
        <v>25.5</v>
      </c>
      <c r="P64" s="568"/>
      <c r="Q64" s="212">
        <f>(F64+I64+L64+O64)</f>
        <v>121.50000000000001</v>
      </c>
      <c r="R64" s="573">
        <f>RANK(Q64,$Q$9:$Q$68)</f>
        <v>56</v>
      </c>
      <c r="S64" s="221"/>
      <c r="T64" s="675">
        <f>R64</f>
        <v>56</v>
      </c>
    </row>
    <row r="65" spans="1:20" ht="15.75" thickBot="1" x14ac:dyDescent="0.3">
      <c r="A65" s="183" t="s">
        <v>274</v>
      </c>
      <c r="B65" s="182" t="s">
        <v>159</v>
      </c>
      <c r="C65" s="181">
        <v>1997</v>
      </c>
      <c r="D65" s="548" t="s">
        <v>155</v>
      </c>
      <c r="E65" s="265">
        <f>'V. listina chlapci'!E52</f>
        <v>16</v>
      </c>
      <c r="F65" s="261">
        <f>E65*1.5</f>
        <v>24</v>
      </c>
      <c r="G65" s="343"/>
      <c r="H65" s="519">
        <f>'V. listina chlapci'!G52</f>
        <v>7.5</v>
      </c>
      <c r="I65" s="321">
        <f>IF(H65&lt;4.1,0,IF(H65&lt;7.5,(H65-4)*10,(H65-4)*10+(H65-7.5)*10))</f>
        <v>35</v>
      </c>
      <c r="J65" s="343"/>
      <c r="K65" s="488">
        <v>12</v>
      </c>
      <c r="L65" s="261">
        <f>K65*3</f>
        <v>36</v>
      </c>
      <c r="M65" s="343"/>
      <c r="N65" s="263">
        <f>'V. listina chlapci'!K52</f>
        <v>16</v>
      </c>
      <c r="O65" s="570">
        <f>N65*1.5</f>
        <v>24</v>
      </c>
      <c r="P65" s="568"/>
      <c r="Q65" s="216">
        <f>(F65+I65+L65+O65)</f>
        <v>119</v>
      </c>
      <c r="R65" s="573">
        <f>RANK(Q65,$Q$9:$Q$68)</f>
        <v>57</v>
      </c>
      <c r="T65" s="675">
        <f>R65</f>
        <v>57</v>
      </c>
    </row>
    <row r="66" spans="1:20" ht="15.75" thickBot="1" x14ac:dyDescent="0.3">
      <c r="A66" s="30" t="s">
        <v>122</v>
      </c>
      <c r="B66" s="33" t="s">
        <v>123</v>
      </c>
      <c r="C66" s="36">
        <v>1999</v>
      </c>
      <c r="D66" s="554" t="s">
        <v>118</v>
      </c>
      <c r="E66" s="265">
        <f>'V. listina chlapci'!E20</f>
        <v>15</v>
      </c>
      <c r="F66" s="261">
        <f>E66*1.5</f>
        <v>22.5</v>
      </c>
      <c r="G66" s="343"/>
      <c r="H66" s="519">
        <f>'V. listina chlapci'!G20</f>
        <v>7.6</v>
      </c>
      <c r="I66" s="321">
        <f>IF(H66&lt;4.1,0,IF(H66&lt;7.5,(H66-4)*10,(H66-4)*10+(H66-7.5)*10))</f>
        <v>37</v>
      </c>
      <c r="J66" s="563"/>
      <c r="K66" s="680">
        <v>13</v>
      </c>
      <c r="L66" s="261">
        <f>K66*3</f>
        <v>39</v>
      </c>
      <c r="M66" s="343"/>
      <c r="N66" s="263">
        <f>'V. listina chlapci'!K20</f>
        <v>11</v>
      </c>
      <c r="O66" s="570">
        <f>N66*1.5</f>
        <v>16.5</v>
      </c>
      <c r="P66" s="568"/>
      <c r="Q66" s="212">
        <f>(F66+I66+L66+O66)</f>
        <v>115</v>
      </c>
      <c r="R66" s="573">
        <f>RANK(Q66,$Q$9:$Q$68)</f>
        <v>58</v>
      </c>
      <c r="T66" s="675">
        <f>R66</f>
        <v>58</v>
      </c>
    </row>
    <row r="67" spans="1:20" ht="15.75" thickBot="1" x14ac:dyDescent="0.3">
      <c r="A67" s="179" t="s">
        <v>157</v>
      </c>
      <c r="B67" s="178" t="s">
        <v>85</v>
      </c>
      <c r="C67" s="149">
        <v>1997</v>
      </c>
      <c r="D67" s="300" t="s">
        <v>155</v>
      </c>
      <c r="E67" s="265">
        <f>'V. listina chlapci'!E51</f>
        <v>0</v>
      </c>
      <c r="F67" s="261">
        <f>E67*1.5</f>
        <v>0</v>
      </c>
      <c r="G67" s="343"/>
      <c r="H67" s="519">
        <f>'V. listina chlapci'!G51</f>
        <v>0</v>
      </c>
      <c r="I67" s="321">
        <f>IF(H67&lt;4.1,0,IF(H67&lt;7.5,(H67-4)*10,(H67-4)*10+(H67-7.5)*10))</f>
        <v>0</v>
      </c>
      <c r="J67" s="563"/>
      <c r="K67" s="680">
        <v>0</v>
      </c>
      <c r="L67" s="261">
        <f>K67*3</f>
        <v>0</v>
      </c>
      <c r="M67" s="343"/>
      <c r="N67" s="263">
        <f>'V. listina chlapci'!K51</f>
        <v>0</v>
      </c>
      <c r="O67" s="570">
        <f>N67*1.5</f>
        <v>0</v>
      </c>
      <c r="P67" s="568"/>
      <c r="Q67" s="212">
        <f>(F67+I67+L67+O67)</f>
        <v>0</v>
      </c>
      <c r="R67" s="573">
        <f>RANK(Q67,$Q$9:$Q$68)</f>
        <v>59</v>
      </c>
      <c r="T67" s="675">
        <f>R67</f>
        <v>59</v>
      </c>
    </row>
    <row r="68" spans="1:20" ht="15.75" thickBot="1" x14ac:dyDescent="0.3">
      <c r="A68" s="175" t="s">
        <v>174</v>
      </c>
      <c r="B68" s="174" t="s">
        <v>11</v>
      </c>
      <c r="C68" s="173">
        <v>1997</v>
      </c>
      <c r="D68" s="379" t="s">
        <v>170</v>
      </c>
      <c r="E68" s="265">
        <f>'V. listina chlapci'!E64</f>
        <v>0</v>
      </c>
      <c r="F68" s="261">
        <f>E68*1.5</f>
        <v>0</v>
      </c>
      <c r="G68" s="560"/>
      <c r="H68" s="685">
        <f>'V. listina chlapci'!G64</f>
        <v>0</v>
      </c>
      <c r="I68" s="645">
        <f>IF(H68&lt;4.1,0,IF(H68&lt;7.5,(H68-4)*10,(H68-4)*10+(H68-7.5)*10))</f>
        <v>0</v>
      </c>
      <c r="J68" s="343"/>
      <c r="K68" s="488">
        <v>0</v>
      </c>
      <c r="L68" s="261">
        <f>K68*3</f>
        <v>0</v>
      </c>
      <c r="M68" s="343"/>
      <c r="N68" s="263">
        <f>'V. listina chlapci'!K64</f>
        <v>0</v>
      </c>
      <c r="O68" s="570">
        <f>N68*1.5</f>
        <v>0</v>
      </c>
      <c r="P68" s="568"/>
      <c r="Q68" s="216">
        <f>(F68+I68+L68+O68)</f>
        <v>0</v>
      </c>
      <c r="R68" s="573">
        <f>RANK(Q68,$Q$9:$Q$68)</f>
        <v>59</v>
      </c>
      <c r="T68" s="675">
        <f>R68</f>
        <v>59</v>
      </c>
    </row>
    <row r="69" spans="1:20" x14ac:dyDescent="0.25">
      <c r="E69" s="105"/>
      <c r="F69" s="105"/>
      <c r="G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</row>
  </sheetData>
  <sortState ref="A9:T68">
    <sortCondition descending="1" ref="Q9:Q68"/>
  </sortState>
  <dataConsolidate/>
  <mergeCells count="8">
    <mergeCell ref="A1:R2"/>
    <mergeCell ref="A3:R3"/>
    <mergeCell ref="A4:R4"/>
    <mergeCell ref="A5:R5"/>
    <mergeCell ref="E7:G7"/>
    <mergeCell ref="H7:J7"/>
    <mergeCell ref="K7:M7"/>
    <mergeCell ref="N7:P7"/>
  </mergeCells>
  <pageMargins left="0.25" right="0.25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0"/>
  <sheetViews>
    <sheetView topLeftCell="A41" zoomScaleNormal="100" workbookViewId="0">
      <selection activeCell="F63" sqref="F63"/>
    </sheetView>
  </sheetViews>
  <sheetFormatPr defaultRowHeight="15" x14ac:dyDescent="0.25"/>
  <cols>
    <col min="1" max="1" width="14.140625" customWidth="1"/>
    <col min="2" max="2" width="11" customWidth="1"/>
    <col min="3" max="3" width="8.7109375" customWidth="1"/>
    <col min="4" max="4" width="29.5703125" customWidth="1"/>
  </cols>
  <sheetData>
    <row r="1" spans="1:14" ht="23.25" x14ac:dyDescent="0.35">
      <c r="A1" s="787" t="s">
        <v>182</v>
      </c>
      <c r="B1" s="787"/>
      <c r="C1" s="787"/>
      <c r="D1" s="787"/>
      <c r="E1" s="787"/>
      <c r="F1" s="787"/>
      <c r="G1" s="787"/>
      <c r="H1" s="787"/>
      <c r="I1" s="787"/>
    </row>
    <row r="2" spans="1:14" ht="15.75" x14ac:dyDescent="0.25">
      <c r="A2" s="88" t="s">
        <v>23</v>
      </c>
      <c r="G2" s="764" t="s">
        <v>248</v>
      </c>
      <c r="H2" s="764"/>
      <c r="I2" s="764"/>
    </row>
    <row r="4" spans="1:14" ht="15.75" x14ac:dyDescent="0.25">
      <c r="A4" s="87" t="s">
        <v>42</v>
      </c>
      <c r="B4" s="86"/>
      <c r="C4" s="86"/>
      <c r="D4" s="86"/>
      <c r="E4" s="86"/>
      <c r="F4" s="86"/>
      <c r="G4" s="86"/>
      <c r="H4" s="86"/>
      <c r="I4" s="86"/>
      <c r="J4" s="85"/>
      <c r="K4" s="85"/>
      <c r="N4" s="1"/>
    </row>
    <row r="5" spans="1:14" ht="15.75" thickBot="1" x14ac:dyDescent="0.3">
      <c r="A5" s="84"/>
      <c r="B5" s="83"/>
      <c r="C5" s="83"/>
      <c r="D5" s="83"/>
      <c r="E5" s="83"/>
      <c r="F5" s="83"/>
      <c r="G5" s="83"/>
      <c r="H5" s="83"/>
      <c r="I5" s="83"/>
      <c r="N5" s="1"/>
    </row>
    <row r="6" spans="1:14" ht="24" thickTop="1" thickBot="1" x14ac:dyDescent="0.3">
      <c r="A6" s="82" t="s">
        <v>1</v>
      </c>
      <c r="B6" s="81" t="s">
        <v>2</v>
      </c>
      <c r="C6" s="80" t="s">
        <v>3</v>
      </c>
      <c r="D6" s="79" t="s">
        <v>4</v>
      </c>
      <c r="E6" s="78" t="s">
        <v>15</v>
      </c>
      <c r="F6" s="77" t="s">
        <v>16</v>
      </c>
      <c r="G6" s="77" t="s">
        <v>17</v>
      </c>
      <c r="H6" s="76" t="s">
        <v>41</v>
      </c>
      <c r="I6" s="75" t="s">
        <v>7</v>
      </c>
      <c r="J6" s="74"/>
      <c r="K6" s="280"/>
      <c r="L6" s="73">
        <v>1</v>
      </c>
      <c r="M6" s="73">
        <v>2</v>
      </c>
      <c r="N6" s="92">
        <v>3</v>
      </c>
    </row>
    <row r="7" spans="1:14" ht="15.75" thickBot="1" x14ac:dyDescent="0.3">
      <c r="A7" s="131" t="s">
        <v>93</v>
      </c>
      <c r="B7" s="631" t="s">
        <v>94</v>
      </c>
      <c r="C7" s="634">
        <v>1997</v>
      </c>
      <c r="D7" s="577" t="s">
        <v>206</v>
      </c>
      <c r="E7" s="624">
        <v>9.98</v>
      </c>
      <c r="F7" s="624">
        <v>9.36</v>
      </c>
      <c r="G7" s="624">
        <v>9.7799999999999994</v>
      </c>
      <c r="H7" s="57">
        <v>69</v>
      </c>
      <c r="I7" s="56">
        <v>1</v>
      </c>
      <c r="J7" s="55"/>
      <c r="K7" s="54"/>
      <c r="L7" s="311">
        <f t="shared" ref="L7:L38" si="0">MAX(E7:G7)</f>
        <v>9.98</v>
      </c>
      <c r="M7" s="311">
        <f t="shared" ref="M7:M38" si="1">SUM(E7:G7)-L7-N7</f>
        <v>9.7799999999999976</v>
      </c>
      <c r="N7" s="311">
        <f t="shared" ref="N7:N38" si="2">MIN(E7:G7)</f>
        <v>9.36</v>
      </c>
    </row>
    <row r="8" spans="1:14" ht="15.75" thickBot="1" x14ac:dyDescent="0.3">
      <c r="A8" s="43" t="s">
        <v>192</v>
      </c>
      <c r="B8" s="45" t="s">
        <v>193</v>
      </c>
      <c r="C8" s="41">
        <v>1997</v>
      </c>
      <c r="D8" s="226" t="s">
        <v>188</v>
      </c>
      <c r="E8" s="625">
        <v>8.76</v>
      </c>
      <c r="F8" s="626">
        <v>9</v>
      </c>
      <c r="G8" s="626">
        <v>9.16</v>
      </c>
      <c r="H8" s="57">
        <v>61</v>
      </c>
      <c r="I8" s="312">
        <v>2</v>
      </c>
      <c r="J8" s="55"/>
      <c r="K8" s="310"/>
      <c r="L8" s="311">
        <f t="shared" si="0"/>
        <v>9.16</v>
      </c>
      <c r="M8" s="311">
        <f t="shared" si="1"/>
        <v>8.9999999999999982</v>
      </c>
      <c r="N8" s="311">
        <f t="shared" si="2"/>
        <v>8.76</v>
      </c>
    </row>
    <row r="9" spans="1:14" ht="15.75" thickBot="1" x14ac:dyDescent="0.3">
      <c r="A9" s="43" t="s">
        <v>214</v>
      </c>
      <c r="B9" s="632" t="s">
        <v>40</v>
      </c>
      <c r="C9" s="41">
        <v>1997</v>
      </c>
      <c r="D9" s="577" t="s">
        <v>213</v>
      </c>
      <c r="E9" s="625">
        <v>8</v>
      </c>
      <c r="F9" s="626">
        <v>9.08</v>
      </c>
      <c r="G9" s="626">
        <v>8.9700000000000006</v>
      </c>
      <c r="H9" s="57">
        <v>60</v>
      </c>
      <c r="I9" s="312">
        <v>3</v>
      </c>
      <c r="J9" s="55"/>
      <c r="K9" s="54"/>
      <c r="L9" s="311">
        <f t="shared" si="0"/>
        <v>9.08</v>
      </c>
      <c r="M9" s="311">
        <f t="shared" si="1"/>
        <v>8.9699999999999989</v>
      </c>
      <c r="N9" s="311">
        <f t="shared" si="2"/>
        <v>8</v>
      </c>
    </row>
    <row r="10" spans="1:14" ht="15.75" thickBot="1" x14ac:dyDescent="0.3">
      <c r="A10" s="43" t="s">
        <v>190</v>
      </c>
      <c r="B10" s="62" t="s">
        <v>191</v>
      </c>
      <c r="C10" s="61">
        <v>1996</v>
      </c>
      <c r="D10" s="226" t="s">
        <v>188</v>
      </c>
      <c r="E10" s="625">
        <v>7.56</v>
      </c>
      <c r="F10" s="626">
        <v>7.87</v>
      </c>
      <c r="G10" s="626">
        <v>8.83</v>
      </c>
      <c r="H10" s="57">
        <f t="shared" ref="H10:H16" si="3">IF(MAX(E10:G10)&lt;3.1,0,(MAX(E10:G10)-3)*10)</f>
        <v>58.3</v>
      </c>
      <c r="I10" s="56">
        <v>4</v>
      </c>
      <c r="J10" s="55"/>
      <c r="K10" s="310"/>
      <c r="L10" s="311">
        <f t="shared" si="0"/>
        <v>8.83</v>
      </c>
      <c r="M10" s="311">
        <f t="shared" si="1"/>
        <v>7.8699999999999983</v>
      </c>
      <c r="N10" s="311">
        <f t="shared" si="2"/>
        <v>7.56</v>
      </c>
    </row>
    <row r="11" spans="1:14" ht="15.75" thickBot="1" x14ac:dyDescent="0.3">
      <c r="A11" s="32" t="s">
        <v>79</v>
      </c>
      <c r="B11" s="45" t="s">
        <v>80</v>
      </c>
      <c r="C11" s="41">
        <v>1999</v>
      </c>
      <c r="D11" s="226" t="s">
        <v>106</v>
      </c>
      <c r="E11" s="625">
        <v>8.16</v>
      </c>
      <c r="F11" s="626">
        <v>8.18</v>
      </c>
      <c r="G11" s="626">
        <v>8.7100000000000009</v>
      </c>
      <c r="H11" s="57">
        <f t="shared" si="3"/>
        <v>57.100000000000009</v>
      </c>
      <c r="I11" s="312">
        <v>5</v>
      </c>
      <c r="J11" s="55"/>
      <c r="K11" s="310"/>
      <c r="L11" s="311">
        <f t="shared" si="0"/>
        <v>8.7100000000000009</v>
      </c>
      <c r="M11" s="311">
        <f t="shared" si="1"/>
        <v>8.18</v>
      </c>
      <c r="N11" s="311">
        <f t="shared" si="2"/>
        <v>8.16</v>
      </c>
    </row>
    <row r="12" spans="1:14" ht="15.75" thickBot="1" x14ac:dyDescent="0.3">
      <c r="A12" s="128" t="s">
        <v>201</v>
      </c>
      <c r="B12" s="124" t="s">
        <v>202</v>
      </c>
      <c r="C12" s="138">
        <v>1998</v>
      </c>
      <c r="D12" s="292" t="s">
        <v>141</v>
      </c>
      <c r="E12" s="625">
        <v>0</v>
      </c>
      <c r="F12" s="626">
        <v>8.6300000000000008</v>
      </c>
      <c r="G12" s="626">
        <v>8</v>
      </c>
      <c r="H12" s="57">
        <f t="shared" si="3"/>
        <v>56.300000000000011</v>
      </c>
      <c r="I12" s="312">
        <v>6</v>
      </c>
      <c r="J12" s="55"/>
      <c r="K12" s="310"/>
      <c r="L12" s="311">
        <f t="shared" si="0"/>
        <v>8.6300000000000008</v>
      </c>
      <c r="M12" s="311">
        <f t="shared" si="1"/>
        <v>8.0000000000000018</v>
      </c>
      <c r="N12" s="311">
        <f t="shared" si="2"/>
        <v>0</v>
      </c>
    </row>
    <row r="13" spans="1:14" ht="15.75" thickBot="1" x14ac:dyDescent="0.3">
      <c r="A13" s="128" t="s">
        <v>225</v>
      </c>
      <c r="B13" s="139" t="s">
        <v>226</v>
      </c>
      <c r="C13" s="138">
        <v>1999</v>
      </c>
      <c r="D13" s="577" t="s">
        <v>227</v>
      </c>
      <c r="E13" s="625">
        <v>7.09</v>
      </c>
      <c r="F13" s="626">
        <v>7.09</v>
      </c>
      <c r="G13" s="626">
        <v>8.5</v>
      </c>
      <c r="H13" s="57">
        <f t="shared" si="3"/>
        <v>55</v>
      </c>
      <c r="I13" s="56">
        <v>7</v>
      </c>
      <c r="J13" s="55"/>
      <c r="K13" s="54"/>
      <c r="L13" s="311">
        <f t="shared" si="0"/>
        <v>8.5</v>
      </c>
      <c r="M13" s="311">
        <f t="shared" si="1"/>
        <v>7.09</v>
      </c>
      <c r="N13" s="311">
        <f t="shared" si="2"/>
        <v>7.09</v>
      </c>
    </row>
    <row r="14" spans="1:14" ht="15.75" thickBot="1" x14ac:dyDescent="0.3">
      <c r="A14" s="43" t="s">
        <v>39</v>
      </c>
      <c r="B14" s="45" t="s">
        <v>38</v>
      </c>
      <c r="C14" s="61">
        <v>1996</v>
      </c>
      <c r="D14" s="238" t="s">
        <v>31</v>
      </c>
      <c r="E14" s="625">
        <v>8.2200000000000006</v>
      </c>
      <c r="F14" s="626">
        <v>7.68</v>
      </c>
      <c r="G14" s="626">
        <v>7.58</v>
      </c>
      <c r="H14" s="57">
        <f t="shared" si="3"/>
        <v>52.2</v>
      </c>
      <c r="I14" s="312">
        <v>8</v>
      </c>
      <c r="J14" s="55"/>
      <c r="K14" s="310"/>
      <c r="L14" s="311">
        <f t="shared" si="0"/>
        <v>8.2200000000000006</v>
      </c>
      <c r="M14" s="311">
        <f t="shared" si="1"/>
        <v>7.68</v>
      </c>
      <c r="N14" s="311">
        <f t="shared" si="2"/>
        <v>7.58</v>
      </c>
    </row>
    <row r="15" spans="1:14" ht="15.75" thickBot="1" x14ac:dyDescent="0.3">
      <c r="A15" s="32" t="s">
        <v>230</v>
      </c>
      <c r="B15" s="46" t="s">
        <v>231</v>
      </c>
      <c r="C15" s="120">
        <v>1997</v>
      </c>
      <c r="D15" s="237" t="s">
        <v>160</v>
      </c>
      <c r="E15" s="625">
        <v>0</v>
      </c>
      <c r="F15" s="626">
        <v>7.93</v>
      </c>
      <c r="G15" s="626">
        <v>0</v>
      </c>
      <c r="H15" s="57">
        <f t="shared" si="3"/>
        <v>49.3</v>
      </c>
      <c r="I15" s="312">
        <v>9</v>
      </c>
      <c r="J15" s="55"/>
      <c r="K15" s="54"/>
      <c r="L15" s="311">
        <f t="shared" si="0"/>
        <v>7.93</v>
      </c>
      <c r="M15" s="311">
        <f t="shared" si="1"/>
        <v>0</v>
      </c>
      <c r="N15" s="311">
        <f t="shared" si="2"/>
        <v>0</v>
      </c>
    </row>
    <row r="16" spans="1:14" ht="15.75" thickBot="1" x14ac:dyDescent="0.3">
      <c r="A16" s="43" t="s">
        <v>37</v>
      </c>
      <c r="B16" s="64" t="s">
        <v>36</v>
      </c>
      <c r="C16" s="61">
        <v>1997</v>
      </c>
      <c r="D16" s="238" t="s">
        <v>31</v>
      </c>
      <c r="E16" s="625">
        <v>7.71</v>
      </c>
      <c r="F16" s="626">
        <v>7.43</v>
      </c>
      <c r="G16" s="626">
        <v>7.16</v>
      </c>
      <c r="H16" s="57">
        <f t="shared" si="3"/>
        <v>47.1</v>
      </c>
      <c r="I16" s="56">
        <v>10</v>
      </c>
      <c r="J16" s="55"/>
      <c r="K16" s="310"/>
      <c r="L16" s="311">
        <f t="shared" si="0"/>
        <v>7.71</v>
      </c>
      <c r="M16" s="311">
        <f t="shared" si="1"/>
        <v>7.43</v>
      </c>
      <c r="N16" s="311">
        <f t="shared" si="2"/>
        <v>7.16</v>
      </c>
    </row>
    <row r="17" spans="1:14" ht="15.75" thickBot="1" x14ac:dyDescent="0.3">
      <c r="A17" s="128" t="s">
        <v>97</v>
      </c>
      <c r="B17" s="139" t="s">
        <v>98</v>
      </c>
      <c r="C17" s="138">
        <v>1997</v>
      </c>
      <c r="D17" s="577" t="s">
        <v>206</v>
      </c>
      <c r="E17" s="625">
        <v>7.68</v>
      </c>
      <c r="F17" s="626">
        <v>6.63</v>
      </c>
      <c r="G17" s="626">
        <v>6.93</v>
      </c>
      <c r="H17" s="57">
        <v>46</v>
      </c>
      <c r="I17" s="312">
        <v>11</v>
      </c>
      <c r="J17" s="55"/>
      <c r="K17" s="54"/>
      <c r="L17" s="311">
        <f t="shared" si="0"/>
        <v>7.68</v>
      </c>
      <c r="M17" s="311">
        <f t="shared" si="1"/>
        <v>6.9299999999999988</v>
      </c>
      <c r="N17" s="311">
        <f t="shared" si="2"/>
        <v>6.63</v>
      </c>
    </row>
    <row r="18" spans="1:14" ht="15.75" thickBot="1" x14ac:dyDescent="0.3">
      <c r="A18" s="594" t="s">
        <v>235</v>
      </c>
      <c r="B18" s="45" t="s">
        <v>233</v>
      </c>
      <c r="C18" s="41">
        <v>1997</v>
      </c>
      <c r="D18" s="237" t="s">
        <v>236</v>
      </c>
      <c r="E18" s="625">
        <v>0</v>
      </c>
      <c r="F18" s="626">
        <v>7.24</v>
      </c>
      <c r="G18" s="626">
        <v>7.61</v>
      </c>
      <c r="H18" s="57">
        <f>IF(MAX(E18:G18)&lt;3.1,0,(MAX(E18:G18)-3)*10)</f>
        <v>46.1</v>
      </c>
      <c r="I18" s="312">
        <v>12</v>
      </c>
      <c r="J18" s="55"/>
      <c r="K18" s="54"/>
      <c r="L18" s="311">
        <f t="shared" si="0"/>
        <v>7.61</v>
      </c>
      <c r="M18" s="311">
        <f t="shared" si="1"/>
        <v>7.2400000000000011</v>
      </c>
      <c r="N18" s="311">
        <f t="shared" si="2"/>
        <v>0</v>
      </c>
    </row>
    <row r="19" spans="1:14" ht="15.75" thickBot="1" x14ac:dyDescent="0.3">
      <c r="A19" s="69" t="s">
        <v>194</v>
      </c>
      <c r="B19" s="59" t="s">
        <v>193</v>
      </c>
      <c r="C19" s="595">
        <v>1995</v>
      </c>
      <c r="D19" s="274" t="s">
        <v>195</v>
      </c>
      <c r="E19" s="625">
        <v>7.22</v>
      </c>
      <c r="F19" s="627">
        <v>7.48</v>
      </c>
      <c r="G19" s="626">
        <v>7.22</v>
      </c>
      <c r="H19" s="57">
        <v>44</v>
      </c>
      <c r="I19" s="56">
        <v>13</v>
      </c>
      <c r="J19" s="55"/>
      <c r="K19" s="310"/>
      <c r="L19" s="311">
        <f t="shared" si="0"/>
        <v>7.48</v>
      </c>
      <c r="M19" s="311">
        <f t="shared" si="1"/>
        <v>7.219999999999998</v>
      </c>
      <c r="N19" s="311">
        <f t="shared" si="2"/>
        <v>7.22</v>
      </c>
    </row>
    <row r="20" spans="1:14" ht="15.75" thickBot="1" x14ac:dyDescent="0.3">
      <c r="A20" s="128" t="s">
        <v>95</v>
      </c>
      <c r="B20" s="127" t="s">
        <v>207</v>
      </c>
      <c r="C20" s="126">
        <v>1997</v>
      </c>
      <c r="D20" s="639" t="s">
        <v>206</v>
      </c>
      <c r="E20" s="625">
        <v>7.48</v>
      </c>
      <c r="F20" s="626">
        <v>0</v>
      </c>
      <c r="G20" s="626">
        <v>7.13</v>
      </c>
      <c r="H20" s="57">
        <v>44</v>
      </c>
      <c r="I20" s="312">
        <v>14</v>
      </c>
      <c r="J20" s="55"/>
      <c r="K20" s="54"/>
      <c r="L20" s="311">
        <f t="shared" si="0"/>
        <v>7.48</v>
      </c>
      <c r="M20" s="311">
        <f t="shared" si="1"/>
        <v>7.129999999999999</v>
      </c>
      <c r="N20" s="311">
        <f t="shared" si="2"/>
        <v>0</v>
      </c>
    </row>
    <row r="21" spans="1:14" ht="15.75" thickBot="1" x14ac:dyDescent="0.3">
      <c r="A21" s="43" t="s">
        <v>245</v>
      </c>
      <c r="B21" s="45" t="s">
        <v>88</v>
      </c>
      <c r="C21" s="41">
        <v>1996</v>
      </c>
      <c r="D21" s="637" t="s">
        <v>145</v>
      </c>
      <c r="E21" s="625">
        <v>7.44</v>
      </c>
      <c r="F21" s="626">
        <v>7.35</v>
      </c>
      <c r="G21" s="626">
        <v>7.26</v>
      </c>
      <c r="H21" s="57">
        <f>IF(MAX(E21:G21)&lt;3.1,0,(MAX(E21:G21)-3)*10)</f>
        <v>44.400000000000006</v>
      </c>
      <c r="I21" s="312">
        <v>15</v>
      </c>
      <c r="J21" s="55"/>
      <c r="K21" s="54"/>
      <c r="L21" s="311">
        <f t="shared" si="0"/>
        <v>7.44</v>
      </c>
      <c r="M21" s="311">
        <f t="shared" si="1"/>
        <v>7.3499999999999961</v>
      </c>
      <c r="N21" s="311">
        <f t="shared" si="2"/>
        <v>7.26</v>
      </c>
    </row>
    <row r="22" spans="1:14" ht="15.75" thickBot="1" x14ac:dyDescent="0.3">
      <c r="A22" s="140" t="s">
        <v>203</v>
      </c>
      <c r="B22" s="127" t="s">
        <v>32</v>
      </c>
      <c r="C22" s="635">
        <v>1996</v>
      </c>
      <c r="D22" s="292" t="s">
        <v>141</v>
      </c>
      <c r="E22" s="625">
        <v>7.32</v>
      </c>
      <c r="F22" s="626">
        <v>6.83</v>
      </c>
      <c r="G22" s="626">
        <v>7.26</v>
      </c>
      <c r="H22" s="57">
        <f>IF(MAX(E22:G22)&lt;3.1,0,(MAX(E22:G22)-3)*10)</f>
        <v>43.2</v>
      </c>
      <c r="I22" s="56">
        <v>16</v>
      </c>
      <c r="J22" s="55"/>
      <c r="K22" s="310"/>
      <c r="L22" s="311">
        <f t="shared" si="0"/>
        <v>7.32</v>
      </c>
      <c r="M22" s="311">
        <f t="shared" si="1"/>
        <v>7.26</v>
      </c>
      <c r="N22" s="311">
        <f t="shared" si="2"/>
        <v>6.83</v>
      </c>
    </row>
    <row r="23" spans="1:14" ht="15.75" thickBot="1" x14ac:dyDescent="0.3">
      <c r="A23" s="43" t="s">
        <v>81</v>
      </c>
      <c r="B23" s="46" t="s">
        <v>35</v>
      </c>
      <c r="C23" s="41">
        <v>1997</v>
      </c>
      <c r="D23" s="237" t="s">
        <v>31</v>
      </c>
      <c r="E23" s="625">
        <v>6.74</v>
      </c>
      <c r="F23" s="626">
        <v>7.27</v>
      </c>
      <c r="G23" s="626">
        <v>0</v>
      </c>
      <c r="H23" s="57">
        <v>42</v>
      </c>
      <c r="I23" s="312">
        <v>17</v>
      </c>
      <c r="J23" s="55"/>
      <c r="K23" s="310"/>
      <c r="L23" s="311">
        <f t="shared" si="0"/>
        <v>7.27</v>
      </c>
      <c r="M23" s="311">
        <f t="shared" si="1"/>
        <v>6.74</v>
      </c>
      <c r="N23" s="311">
        <f t="shared" si="2"/>
        <v>0</v>
      </c>
    </row>
    <row r="24" spans="1:14" ht="15.75" thickBot="1" x14ac:dyDescent="0.3">
      <c r="A24" s="115" t="s">
        <v>217</v>
      </c>
      <c r="B24" s="127" t="s">
        <v>218</v>
      </c>
      <c r="C24" s="126">
        <v>1998</v>
      </c>
      <c r="D24" s="577" t="s">
        <v>213</v>
      </c>
      <c r="E24" s="625">
        <v>6.93</v>
      </c>
      <c r="F24" s="626">
        <v>6.12</v>
      </c>
      <c r="G24" s="626">
        <v>7.16</v>
      </c>
      <c r="H24" s="57">
        <v>41</v>
      </c>
      <c r="I24" s="312">
        <v>18</v>
      </c>
      <c r="J24" s="55"/>
      <c r="K24" s="54"/>
      <c r="L24" s="311">
        <f t="shared" si="0"/>
        <v>7.16</v>
      </c>
      <c r="M24" s="311">
        <f t="shared" si="1"/>
        <v>6.9300000000000006</v>
      </c>
      <c r="N24" s="311">
        <f t="shared" si="2"/>
        <v>6.12</v>
      </c>
    </row>
    <row r="25" spans="1:14" ht="15.75" thickBot="1" x14ac:dyDescent="0.3">
      <c r="A25" s="128" t="s">
        <v>259</v>
      </c>
      <c r="B25" s="127" t="s">
        <v>260</v>
      </c>
      <c r="C25" s="126">
        <v>1997</v>
      </c>
      <c r="D25" s="292" t="s">
        <v>141</v>
      </c>
      <c r="E25" s="625">
        <v>7.12</v>
      </c>
      <c r="F25" s="626">
        <v>5.92</v>
      </c>
      <c r="G25" s="626">
        <v>7.12</v>
      </c>
      <c r="H25" s="57">
        <f>IF(MAX(E25:G25)&lt;3.1,0,(MAX(E25:G25)-3)*10)</f>
        <v>41.2</v>
      </c>
      <c r="I25" s="56">
        <v>19</v>
      </c>
      <c r="J25" s="55"/>
      <c r="K25" s="310"/>
      <c r="L25" s="311">
        <f t="shared" si="0"/>
        <v>7.12</v>
      </c>
      <c r="M25" s="311">
        <f t="shared" si="1"/>
        <v>7.1199999999999992</v>
      </c>
      <c r="N25" s="311">
        <f t="shared" si="2"/>
        <v>5.92</v>
      </c>
    </row>
    <row r="26" spans="1:14" ht="15.75" thickBot="1" x14ac:dyDescent="0.3">
      <c r="A26" s="140" t="s">
        <v>96</v>
      </c>
      <c r="B26" s="127" t="s">
        <v>76</v>
      </c>
      <c r="C26" s="126">
        <v>1998</v>
      </c>
      <c r="D26" s="577" t="s">
        <v>206</v>
      </c>
      <c r="E26" s="625">
        <v>6.47</v>
      </c>
      <c r="F26" s="626">
        <v>6.61</v>
      </c>
      <c r="G26" s="626">
        <v>7.12</v>
      </c>
      <c r="H26" s="57">
        <f>IF(MAX(E26:G26)&lt;3.1,0,(MAX(E26:G26)-3)*10)</f>
        <v>41.2</v>
      </c>
      <c r="I26" s="312">
        <v>20</v>
      </c>
      <c r="J26" s="55"/>
      <c r="K26" s="310"/>
      <c r="L26" s="311">
        <f t="shared" si="0"/>
        <v>7.12</v>
      </c>
      <c r="M26" s="311">
        <f t="shared" si="1"/>
        <v>6.6099999999999985</v>
      </c>
      <c r="N26" s="311">
        <f t="shared" si="2"/>
        <v>6.47</v>
      </c>
    </row>
    <row r="27" spans="1:14" ht="15.75" thickBot="1" x14ac:dyDescent="0.3">
      <c r="A27" s="43" t="s">
        <v>243</v>
      </c>
      <c r="B27" s="45" t="s">
        <v>266</v>
      </c>
      <c r="C27" s="63">
        <v>1996</v>
      </c>
      <c r="D27" s="593" t="s">
        <v>145</v>
      </c>
      <c r="E27" s="625">
        <v>6.97</v>
      </c>
      <c r="F27" s="626">
        <v>6.87</v>
      </c>
      <c r="G27" s="626">
        <v>7.11</v>
      </c>
      <c r="H27" s="57">
        <f>IF(MAX(E27:G27)&lt;3.1,0,(MAX(E27:G27)-3)*10)</f>
        <v>41.1</v>
      </c>
      <c r="I27" s="312">
        <v>21</v>
      </c>
      <c r="J27" s="55"/>
      <c r="K27" s="54"/>
      <c r="L27" s="311">
        <f t="shared" si="0"/>
        <v>7.11</v>
      </c>
      <c r="M27" s="311">
        <f t="shared" si="1"/>
        <v>6.97</v>
      </c>
      <c r="N27" s="311">
        <f t="shared" si="2"/>
        <v>6.87</v>
      </c>
    </row>
    <row r="28" spans="1:14" ht="15.75" thickBot="1" x14ac:dyDescent="0.3">
      <c r="A28" s="69" t="s">
        <v>198</v>
      </c>
      <c r="B28" s="642" t="s">
        <v>90</v>
      </c>
      <c r="C28" s="641">
        <v>1999</v>
      </c>
      <c r="D28" s="640" t="s">
        <v>195</v>
      </c>
      <c r="E28" s="625">
        <v>6.97</v>
      </c>
      <c r="F28" s="626">
        <v>6.62</v>
      </c>
      <c r="G28" s="626">
        <v>6.93</v>
      </c>
      <c r="H28" s="57">
        <v>39</v>
      </c>
      <c r="I28" s="56">
        <v>22</v>
      </c>
      <c r="J28" s="55"/>
      <c r="K28" s="310"/>
      <c r="L28" s="311">
        <f t="shared" si="0"/>
        <v>6.97</v>
      </c>
      <c r="M28" s="311">
        <f t="shared" si="1"/>
        <v>6.9300000000000006</v>
      </c>
      <c r="N28" s="311">
        <f t="shared" si="2"/>
        <v>6.62</v>
      </c>
    </row>
    <row r="29" spans="1:14" ht="15.75" thickBot="1" x14ac:dyDescent="0.3">
      <c r="A29" s="128" t="s">
        <v>219</v>
      </c>
      <c r="B29" s="127" t="s">
        <v>35</v>
      </c>
      <c r="C29" s="138">
        <v>1997</v>
      </c>
      <c r="D29" s="389" t="s">
        <v>220</v>
      </c>
      <c r="E29" s="625">
        <v>6.97</v>
      </c>
      <c r="F29" s="626">
        <v>6.83</v>
      </c>
      <c r="G29" s="626">
        <v>6.67</v>
      </c>
      <c r="H29" s="57">
        <v>39</v>
      </c>
      <c r="I29" s="312">
        <v>23</v>
      </c>
      <c r="J29" s="55"/>
      <c r="K29" s="54"/>
      <c r="L29" s="311">
        <f t="shared" si="0"/>
        <v>6.97</v>
      </c>
      <c r="M29" s="311">
        <f t="shared" si="1"/>
        <v>6.83</v>
      </c>
      <c r="N29" s="311">
        <f t="shared" si="2"/>
        <v>6.67</v>
      </c>
    </row>
    <row r="30" spans="1:14" ht="15.75" thickBot="1" x14ac:dyDescent="0.3">
      <c r="A30" s="43" t="s">
        <v>34</v>
      </c>
      <c r="B30" s="45" t="s">
        <v>33</v>
      </c>
      <c r="C30" s="41">
        <v>1995</v>
      </c>
      <c r="D30" s="584" t="s">
        <v>31</v>
      </c>
      <c r="E30" s="625">
        <v>6.28</v>
      </c>
      <c r="F30" s="626">
        <v>6.62</v>
      </c>
      <c r="G30" s="626">
        <v>6.96</v>
      </c>
      <c r="H30" s="57">
        <v>39</v>
      </c>
      <c r="I30" s="312">
        <v>24</v>
      </c>
      <c r="J30" s="55"/>
      <c r="K30" s="310"/>
      <c r="L30" s="311">
        <f t="shared" si="0"/>
        <v>6.96</v>
      </c>
      <c r="M30" s="311">
        <f t="shared" si="1"/>
        <v>6.6199999999999983</v>
      </c>
      <c r="N30" s="311">
        <f t="shared" si="2"/>
        <v>6.28</v>
      </c>
    </row>
    <row r="31" spans="1:14" ht="15.75" thickBot="1" x14ac:dyDescent="0.3">
      <c r="A31" s="32" t="s">
        <v>74</v>
      </c>
      <c r="B31" s="46" t="s">
        <v>101</v>
      </c>
      <c r="C31" s="42">
        <v>1996</v>
      </c>
      <c r="D31" s="226" t="s">
        <v>106</v>
      </c>
      <c r="E31" s="625">
        <v>6.96</v>
      </c>
      <c r="F31" s="626">
        <v>6.5</v>
      </c>
      <c r="G31" s="626">
        <v>6.36</v>
      </c>
      <c r="H31" s="57">
        <v>39</v>
      </c>
      <c r="I31" s="56">
        <v>25</v>
      </c>
      <c r="J31" s="55"/>
      <c r="K31" s="310"/>
      <c r="L31" s="311">
        <f t="shared" si="0"/>
        <v>6.96</v>
      </c>
      <c r="M31" s="311">
        <f t="shared" si="1"/>
        <v>6.4999999999999991</v>
      </c>
      <c r="N31" s="311">
        <f t="shared" si="2"/>
        <v>6.36</v>
      </c>
    </row>
    <row r="32" spans="1:14" ht="15.75" thickBot="1" x14ac:dyDescent="0.3">
      <c r="A32" s="115" t="s">
        <v>204</v>
      </c>
      <c r="B32" s="127" t="s">
        <v>205</v>
      </c>
      <c r="C32" s="126">
        <v>1996</v>
      </c>
      <c r="D32" s="599" t="s">
        <v>141</v>
      </c>
      <c r="E32" s="625">
        <v>6.92</v>
      </c>
      <c r="F32" s="626">
        <v>6.72</v>
      </c>
      <c r="G32" s="626">
        <v>5.97</v>
      </c>
      <c r="H32" s="57">
        <f>IF(MAX(E32:G32)&lt;3.1,0,(MAX(E32:G32)-3)*10)</f>
        <v>39.200000000000003</v>
      </c>
      <c r="I32" s="312">
        <v>26</v>
      </c>
      <c r="J32" s="55"/>
      <c r="K32" s="310"/>
      <c r="L32" s="311">
        <f t="shared" si="0"/>
        <v>6.92</v>
      </c>
      <c r="M32" s="311">
        <f t="shared" si="1"/>
        <v>6.72</v>
      </c>
      <c r="N32" s="311">
        <f t="shared" si="2"/>
        <v>5.97</v>
      </c>
    </row>
    <row r="33" spans="1:14" ht="15.75" thickBot="1" x14ac:dyDescent="0.3">
      <c r="A33" s="128" t="s">
        <v>221</v>
      </c>
      <c r="B33" s="127" t="s">
        <v>90</v>
      </c>
      <c r="C33" s="126">
        <v>1998</v>
      </c>
      <c r="D33" s="589" t="s">
        <v>220</v>
      </c>
      <c r="E33" s="625">
        <v>6.19</v>
      </c>
      <c r="F33" s="626">
        <v>6.84</v>
      </c>
      <c r="G33" s="626">
        <v>6.46</v>
      </c>
      <c r="H33" s="57">
        <f>IF(MAX(E33:G33)&lt;3.1,0,(MAX(E33:G33)-3)*10)</f>
        <v>38.4</v>
      </c>
      <c r="I33" s="312">
        <v>27</v>
      </c>
      <c r="J33" s="55"/>
      <c r="K33" s="54"/>
      <c r="L33" s="311">
        <f t="shared" si="0"/>
        <v>6.84</v>
      </c>
      <c r="M33" s="311">
        <f t="shared" si="1"/>
        <v>6.4600000000000017</v>
      </c>
      <c r="N33" s="311">
        <f t="shared" si="2"/>
        <v>6.19</v>
      </c>
    </row>
    <row r="34" spans="1:14" ht="15.75" thickBot="1" x14ac:dyDescent="0.3">
      <c r="A34" s="43" t="s">
        <v>186</v>
      </c>
      <c r="B34" s="62" t="s">
        <v>187</v>
      </c>
      <c r="C34" s="41">
        <v>1999</v>
      </c>
      <c r="D34" s="226" t="s">
        <v>188</v>
      </c>
      <c r="E34" s="625">
        <v>6.23</v>
      </c>
      <c r="F34" s="626">
        <v>6.83</v>
      </c>
      <c r="G34" s="626">
        <v>6.76</v>
      </c>
      <c r="H34" s="57">
        <f>IF(MAX(E34:G34)&lt;3.1,0,(MAX(E34:G34)-3)*10)</f>
        <v>38.299999999999997</v>
      </c>
      <c r="I34" s="56">
        <v>28</v>
      </c>
      <c r="J34" s="55"/>
      <c r="K34" s="310"/>
      <c r="L34" s="311">
        <f t="shared" si="0"/>
        <v>6.83</v>
      </c>
      <c r="M34" s="311">
        <f t="shared" si="1"/>
        <v>6.76</v>
      </c>
      <c r="N34" s="311">
        <f t="shared" si="2"/>
        <v>6.23</v>
      </c>
    </row>
    <row r="35" spans="1:14" ht="15.75" thickBot="1" x14ac:dyDescent="0.3">
      <c r="A35" s="598" t="s">
        <v>196</v>
      </c>
      <c r="B35" s="68" t="s">
        <v>197</v>
      </c>
      <c r="C35" s="595">
        <v>1995</v>
      </c>
      <c r="D35" s="640" t="s">
        <v>195</v>
      </c>
      <c r="E35" s="625">
        <v>5.98</v>
      </c>
      <c r="F35" s="626">
        <v>6.16</v>
      </c>
      <c r="G35" s="626">
        <v>6.76</v>
      </c>
      <c r="H35" s="57">
        <v>37</v>
      </c>
      <c r="I35" s="312">
        <v>29</v>
      </c>
      <c r="J35" s="55"/>
      <c r="K35" s="310"/>
      <c r="L35" s="313">
        <f t="shared" si="0"/>
        <v>6.76</v>
      </c>
      <c r="M35" s="311">
        <f t="shared" si="1"/>
        <v>6.1599999999999984</v>
      </c>
      <c r="N35" s="311">
        <f t="shared" si="2"/>
        <v>5.98</v>
      </c>
    </row>
    <row r="36" spans="1:14" ht="15.75" thickBot="1" x14ac:dyDescent="0.3">
      <c r="A36" s="630" t="s">
        <v>215</v>
      </c>
      <c r="B36" s="633" t="s">
        <v>216</v>
      </c>
      <c r="C36" s="636">
        <v>1995</v>
      </c>
      <c r="D36" s="389" t="s">
        <v>213</v>
      </c>
      <c r="E36" s="625">
        <v>6.64</v>
      </c>
      <c r="F36" s="626">
        <v>0</v>
      </c>
      <c r="G36" s="626">
        <v>6.5</v>
      </c>
      <c r="H36" s="57">
        <f>IF(MAX(E36:G36)&lt;3.1,0,(MAX(E36:G36)-3)*10)</f>
        <v>36.4</v>
      </c>
      <c r="I36" s="312">
        <v>30</v>
      </c>
      <c r="J36" s="55"/>
      <c r="K36" s="54"/>
      <c r="L36" s="311">
        <f t="shared" si="0"/>
        <v>6.64</v>
      </c>
      <c r="M36" s="311">
        <f t="shared" si="1"/>
        <v>6.5000000000000009</v>
      </c>
      <c r="N36" s="311">
        <f t="shared" si="2"/>
        <v>0</v>
      </c>
    </row>
    <row r="37" spans="1:14" ht="15.75" thickBot="1" x14ac:dyDescent="0.3">
      <c r="A37" s="594" t="s">
        <v>239</v>
      </c>
      <c r="B37" s="62" t="s">
        <v>240</v>
      </c>
      <c r="C37" s="61">
        <v>1998</v>
      </c>
      <c r="D37" s="237" t="s">
        <v>236</v>
      </c>
      <c r="E37" s="625">
        <v>6.48</v>
      </c>
      <c r="F37" s="626">
        <v>6.08</v>
      </c>
      <c r="G37" s="626">
        <v>6.43</v>
      </c>
      <c r="H37" s="57">
        <v>34</v>
      </c>
      <c r="I37" s="56">
        <v>31</v>
      </c>
      <c r="J37" s="55"/>
      <c r="K37" s="54"/>
      <c r="L37" s="311">
        <f t="shared" si="0"/>
        <v>6.48</v>
      </c>
      <c r="M37" s="311">
        <f t="shared" si="1"/>
        <v>6.4300000000000015</v>
      </c>
      <c r="N37" s="311">
        <f t="shared" si="2"/>
        <v>6.08</v>
      </c>
    </row>
    <row r="38" spans="1:14" ht="15.75" thickBot="1" x14ac:dyDescent="0.3">
      <c r="A38" s="43" t="s">
        <v>244</v>
      </c>
      <c r="B38" s="45" t="s">
        <v>200</v>
      </c>
      <c r="C38" s="41">
        <v>1997</v>
      </c>
      <c r="D38" s="575" t="s">
        <v>145</v>
      </c>
      <c r="E38" s="625">
        <v>5.88</v>
      </c>
      <c r="F38" s="626">
        <v>6.48</v>
      </c>
      <c r="G38" s="626">
        <v>5.93</v>
      </c>
      <c r="H38" s="57">
        <v>34</v>
      </c>
      <c r="I38" s="312">
        <v>32</v>
      </c>
      <c r="J38" s="55"/>
      <c r="K38" s="54"/>
      <c r="L38" s="311">
        <f t="shared" si="0"/>
        <v>6.48</v>
      </c>
      <c r="M38" s="311">
        <f t="shared" si="1"/>
        <v>5.9299999999999988</v>
      </c>
      <c r="N38" s="311">
        <f t="shared" si="2"/>
        <v>5.88</v>
      </c>
    </row>
    <row r="39" spans="1:14" ht="15.75" thickBot="1" x14ac:dyDescent="0.3">
      <c r="A39" s="32" t="s">
        <v>246</v>
      </c>
      <c r="B39" s="46" t="s">
        <v>197</v>
      </c>
      <c r="C39" s="42">
        <v>1998</v>
      </c>
      <c r="D39" s="226" t="s">
        <v>145</v>
      </c>
      <c r="E39" s="625">
        <v>6.41</v>
      </c>
      <c r="F39" s="626">
        <v>6.42</v>
      </c>
      <c r="G39" s="626">
        <v>5.98</v>
      </c>
      <c r="H39" s="57">
        <f>IF(MAX(E39:G39)&lt;3.1,0,(MAX(E39:G39)-3)*10)</f>
        <v>34.200000000000003</v>
      </c>
      <c r="I39" s="312">
        <v>33</v>
      </c>
      <c r="J39" s="55"/>
      <c r="K39" s="54"/>
      <c r="L39" s="311">
        <f t="shared" ref="L39:L58" si="4">MAX(E39:G39)</f>
        <v>6.42</v>
      </c>
      <c r="M39" s="311">
        <f t="shared" ref="M39:M58" si="5">SUM(E39:G39)-L39-N39</f>
        <v>6.4100000000000019</v>
      </c>
      <c r="N39" s="311">
        <f t="shared" ref="N39:N58" si="6">MIN(E39:G39)</f>
        <v>5.98</v>
      </c>
    </row>
    <row r="40" spans="1:14" ht="15.75" thickBot="1" x14ac:dyDescent="0.3">
      <c r="A40" s="128" t="s">
        <v>267</v>
      </c>
      <c r="B40" s="127" t="s">
        <v>187</v>
      </c>
      <c r="C40" s="126">
        <v>1997</v>
      </c>
      <c r="D40" s="579" t="s">
        <v>227</v>
      </c>
      <c r="E40" s="625">
        <v>6.36</v>
      </c>
      <c r="F40" s="626">
        <v>6.23</v>
      </c>
      <c r="G40" s="626">
        <v>0</v>
      </c>
      <c r="H40" s="57">
        <v>33</v>
      </c>
      <c r="I40" s="56">
        <v>34</v>
      </c>
      <c r="J40" s="55"/>
      <c r="K40" s="54"/>
      <c r="L40" s="311">
        <f t="shared" si="4"/>
        <v>6.36</v>
      </c>
      <c r="M40" s="311">
        <f t="shared" si="5"/>
        <v>6.2299999999999995</v>
      </c>
      <c r="N40" s="311">
        <f t="shared" si="6"/>
        <v>0</v>
      </c>
    </row>
    <row r="41" spans="1:14" ht="15.75" thickBot="1" x14ac:dyDescent="0.3">
      <c r="A41" s="43" t="s">
        <v>199</v>
      </c>
      <c r="B41" s="45" t="s">
        <v>200</v>
      </c>
      <c r="C41" s="41">
        <v>1997</v>
      </c>
      <c r="D41" s="597" t="s">
        <v>195</v>
      </c>
      <c r="E41" s="625">
        <v>5.97</v>
      </c>
      <c r="F41" s="626">
        <v>5.96</v>
      </c>
      <c r="G41" s="626">
        <v>6.24</v>
      </c>
      <c r="H41" s="57">
        <f>IF(MAX(E41:G41)&lt;3.1,0,(MAX(E41:G41)-3)*10)</f>
        <v>32.400000000000006</v>
      </c>
      <c r="I41" s="312">
        <v>35</v>
      </c>
      <c r="J41" s="55"/>
      <c r="K41" s="310"/>
      <c r="L41" s="311">
        <f t="shared" si="4"/>
        <v>6.24</v>
      </c>
      <c r="M41" s="311">
        <f t="shared" si="5"/>
        <v>5.9700000000000015</v>
      </c>
      <c r="N41" s="311">
        <f t="shared" si="6"/>
        <v>5.96</v>
      </c>
    </row>
    <row r="42" spans="1:14" ht="15.75" thickBot="1" x14ac:dyDescent="0.3">
      <c r="A42" s="128" t="s">
        <v>212</v>
      </c>
      <c r="B42" s="127" t="s">
        <v>197</v>
      </c>
      <c r="C42" s="126">
        <v>1997</v>
      </c>
      <c r="D42" s="577" t="s">
        <v>213</v>
      </c>
      <c r="E42" s="625">
        <v>5.93</v>
      </c>
      <c r="F42" s="626">
        <v>6.22</v>
      </c>
      <c r="G42" s="626">
        <v>6.06</v>
      </c>
      <c r="H42" s="57">
        <f>IF(MAX(E42:G42)&lt;3.1,0,(MAX(E42:G42)-3)*10)</f>
        <v>32.199999999999996</v>
      </c>
      <c r="I42" s="312">
        <v>36</v>
      </c>
      <c r="J42" s="55"/>
      <c r="K42" s="54"/>
      <c r="L42" s="311">
        <f t="shared" si="4"/>
        <v>6.22</v>
      </c>
      <c r="M42" s="311">
        <f t="shared" si="5"/>
        <v>6.0599999999999987</v>
      </c>
      <c r="N42" s="311">
        <f t="shared" si="6"/>
        <v>5.93</v>
      </c>
    </row>
    <row r="43" spans="1:14" ht="15.75" thickBot="1" x14ac:dyDescent="0.3">
      <c r="A43" s="115" t="s">
        <v>222</v>
      </c>
      <c r="B43" s="114" t="s">
        <v>223</v>
      </c>
      <c r="C43" s="113">
        <v>1998</v>
      </c>
      <c r="D43" s="579" t="s">
        <v>220</v>
      </c>
      <c r="E43" s="625">
        <v>6.08</v>
      </c>
      <c r="F43" s="626">
        <v>6.09</v>
      </c>
      <c r="G43" s="626">
        <v>5.71</v>
      </c>
      <c r="H43" s="57">
        <v>30</v>
      </c>
      <c r="I43" s="56">
        <v>37</v>
      </c>
      <c r="J43" s="55"/>
      <c r="K43" s="54"/>
      <c r="L43" s="311">
        <f t="shared" si="4"/>
        <v>6.09</v>
      </c>
      <c r="M43" s="311">
        <f t="shared" si="5"/>
        <v>6.0799999999999992</v>
      </c>
      <c r="N43" s="311">
        <f t="shared" si="6"/>
        <v>5.71</v>
      </c>
    </row>
    <row r="44" spans="1:14" ht="15.75" thickBot="1" x14ac:dyDescent="0.3">
      <c r="A44" s="43" t="s">
        <v>189</v>
      </c>
      <c r="B44" s="45" t="s">
        <v>35</v>
      </c>
      <c r="C44" s="41">
        <v>1998</v>
      </c>
      <c r="D44" s="291" t="s">
        <v>188</v>
      </c>
      <c r="E44" s="625">
        <v>5.48</v>
      </c>
      <c r="F44" s="626">
        <v>5.92</v>
      </c>
      <c r="G44" s="626">
        <v>6.09</v>
      </c>
      <c r="H44" s="57">
        <v>30</v>
      </c>
      <c r="I44" s="312">
        <v>38</v>
      </c>
      <c r="J44" s="55"/>
      <c r="K44" s="310"/>
      <c r="L44" s="311">
        <f t="shared" si="4"/>
        <v>6.09</v>
      </c>
      <c r="M44" s="311">
        <f t="shared" si="5"/>
        <v>5.9200000000000017</v>
      </c>
      <c r="N44" s="311">
        <f t="shared" si="6"/>
        <v>5.48</v>
      </c>
    </row>
    <row r="45" spans="1:14" ht="15.75" thickBot="1" x14ac:dyDescent="0.3">
      <c r="A45" s="128" t="s">
        <v>228</v>
      </c>
      <c r="B45" s="127" t="s">
        <v>229</v>
      </c>
      <c r="C45" s="126">
        <v>1996</v>
      </c>
      <c r="D45" s="589" t="s">
        <v>227</v>
      </c>
      <c r="E45" s="625">
        <v>0</v>
      </c>
      <c r="F45" s="626">
        <v>6.04</v>
      </c>
      <c r="G45" s="626">
        <v>6.07</v>
      </c>
      <c r="H45" s="57">
        <v>30</v>
      </c>
      <c r="I45" s="312">
        <v>39</v>
      </c>
      <c r="J45" s="55"/>
      <c r="K45" s="54"/>
      <c r="L45" s="311">
        <f t="shared" si="4"/>
        <v>6.07</v>
      </c>
      <c r="M45" s="311">
        <f t="shared" si="5"/>
        <v>6.0399999999999991</v>
      </c>
      <c r="N45" s="311">
        <f t="shared" si="6"/>
        <v>0</v>
      </c>
    </row>
    <row r="46" spans="1:14" ht="15.75" thickBot="1" x14ac:dyDescent="0.3">
      <c r="A46" s="43" t="s">
        <v>232</v>
      </c>
      <c r="B46" s="45" t="s">
        <v>233</v>
      </c>
      <c r="C46" s="643">
        <v>1998</v>
      </c>
      <c r="D46" s="238" t="s">
        <v>160</v>
      </c>
      <c r="E46" s="625">
        <v>0</v>
      </c>
      <c r="F46" s="626">
        <v>5.48</v>
      </c>
      <c r="G46" s="626">
        <v>5.98</v>
      </c>
      <c r="H46" s="57">
        <v>29</v>
      </c>
      <c r="I46" s="56">
        <v>40</v>
      </c>
      <c r="J46" s="55"/>
      <c r="K46" s="54"/>
      <c r="L46" s="311">
        <f t="shared" si="4"/>
        <v>5.98</v>
      </c>
      <c r="M46" s="311">
        <f t="shared" si="5"/>
        <v>5.48</v>
      </c>
      <c r="N46" s="311">
        <f t="shared" si="6"/>
        <v>0</v>
      </c>
    </row>
    <row r="47" spans="1:14" ht="15.75" thickBot="1" x14ac:dyDescent="0.3">
      <c r="A47" s="115" t="s">
        <v>208</v>
      </c>
      <c r="B47" s="114" t="s">
        <v>89</v>
      </c>
      <c r="C47" s="126">
        <v>1996</v>
      </c>
      <c r="D47" s="577" t="s">
        <v>209</v>
      </c>
      <c r="E47" s="625">
        <v>5.97</v>
      </c>
      <c r="F47" s="626">
        <v>4.59</v>
      </c>
      <c r="G47" s="626">
        <v>5.36</v>
      </c>
      <c r="H47" s="57">
        <v>29</v>
      </c>
      <c r="I47" s="312">
        <v>41</v>
      </c>
      <c r="J47" s="55"/>
      <c r="K47" s="54"/>
      <c r="L47" s="311">
        <f t="shared" si="4"/>
        <v>5.97</v>
      </c>
      <c r="M47" s="311">
        <f t="shared" si="5"/>
        <v>5.3599999999999994</v>
      </c>
      <c r="N47" s="311">
        <f t="shared" si="6"/>
        <v>4.59</v>
      </c>
    </row>
    <row r="48" spans="1:14" ht="15.75" thickBot="1" x14ac:dyDescent="0.3">
      <c r="A48" s="43" t="s">
        <v>273</v>
      </c>
      <c r="B48" s="45" t="s">
        <v>238</v>
      </c>
      <c r="C48" s="41">
        <v>1997</v>
      </c>
      <c r="D48" s="238" t="s">
        <v>160</v>
      </c>
      <c r="E48" s="625">
        <v>5.93</v>
      </c>
      <c r="F48" s="626">
        <v>0</v>
      </c>
      <c r="G48" s="626">
        <v>5.62</v>
      </c>
      <c r="H48" s="57">
        <f>IF(MAX(E48:G48)&lt;3.1,0,(MAX(E48:G48)-3)*10)</f>
        <v>29.299999999999997</v>
      </c>
      <c r="I48" s="312">
        <v>42</v>
      </c>
      <c r="J48" s="55"/>
      <c r="K48" s="54"/>
      <c r="L48" s="311">
        <f t="shared" si="4"/>
        <v>5.93</v>
      </c>
      <c r="M48" s="311">
        <f t="shared" si="5"/>
        <v>5.620000000000001</v>
      </c>
      <c r="N48" s="311">
        <f t="shared" si="6"/>
        <v>0</v>
      </c>
    </row>
    <row r="49" spans="1:14" ht="15.75" thickBot="1" x14ac:dyDescent="0.3">
      <c r="A49" s="43" t="s">
        <v>237</v>
      </c>
      <c r="B49" s="45" t="s">
        <v>238</v>
      </c>
      <c r="C49" s="41">
        <v>1997</v>
      </c>
      <c r="D49" s="238" t="s">
        <v>236</v>
      </c>
      <c r="E49" s="625">
        <v>5.64</v>
      </c>
      <c r="F49" s="626">
        <v>5.92</v>
      </c>
      <c r="G49" s="626">
        <v>5.86</v>
      </c>
      <c r="H49" s="57">
        <f>IF(MAX(E49:G49)&lt;3.1,0,(MAX(E49:G49)-3)*10)</f>
        <v>29.2</v>
      </c>
      <c r="I49" s="56">
        <v>43</v>
      </c>
      <c r="J49" s="55"/>
      <c r="K49" s="54"/>
      <c r="L49" s="311">
        <f t="shared" si="4"/>
        <v>5.92</v>
      </c>
      <c r="M49" s="311">
        <f t="shared" si="5"/>
        <v>5.8599999999999985</v>
      </c>
      <c r="N49" s="311">
        <f t="shared" si="6"/>
        <v>5.64</v>
      </c>
    </row>
    <row r="50" spans="1:14" ht="15.75" thickBot="1" x14ac:dyDescent="0.3">
      <c r="A50" s="65" t="s">
        <v>77</v>
      </c>
      <c r="B50" s="45" t="s">
        <v>78</v>
      </c>
      <c r="C50" s="63">
        <v>1998</v>
      </c>
      <c r="D50" s="575" t="s">
        <v>106</v>
      </c>
      <c r="E50" s="625">
        <v>0</v>
      </c>
      <c r="F50" s="626">
        <v>5.73</v>
      </c>
      <c r="G50" s="626">
        <v>5.68</v>
      </c>
      <c r="H50" s="57">
        <f>IF(MAX(E50:G50)&lt;3.1,0,(MAX(E50:G50)-3)*10)</f>
        <v>27.300000000000004</v>
      </c>
      <c r="I50" s="312">
        <v>44</v>
      </c>
      <c r="J50" s="55"/>
      <c r="K50" s="310"/>
      <c r="L50" s="311">
        <f t="shared" si="4"/>
        <v>5.73</v>
      </c>
      <c r="M50" s="311">
        <f t="shared" si="5"/>
        <v>5.68</v>
      </c>
      <c r="N50" s="311">
        <f t="shared" si="6"/>
        <v>0</v>
      </c>
    </row>
    <row r="51" spans="1:14" ht="15.75" thickBot="1" x14ac:dyDescent="0.3">
      <c r="A51" s="128" t="s">
        <v>211</v>
      </c>
      <c r="B51" s="114" t="s">
        <v>33</v>
      </c>
      <c r="C51" s="126">
        <v>1999</v>
      </c>
      <c r="D51" s="577" t="s">
        <v>209</v>
      </c>
      <c r="E51" s="625">
        <v>4.43</v>
      </c>
      <c r="F51" s="626">
        <v>0</v>
      </c>
      <c r="G51" s="626">
        <v>5.67</v>
      </c>
      <c r="H51" s="57">
        <v>26</v>
      </c>
      <c r="I51" s="312">
        <v>45</v>
      </c>
      <c r="J51" s="55"/>
      <c r="K51" s="54"/>
      <c r="L51" s="311">
        <f t="shared" si="4"/>
        <v>5.67</v>
      </c>
      <c r="M51" s="311">
        <f t="shared" si="5"/>
        <v>4.43</v>
      </c>
      <c r="N51" s="311">
        <f t="shared" si="6"/>
        <v>0</v>
      </c>
    </row>
    <row r="52" spans="1:14" ht="15.75" thickBot="1" x14ac:dyDescent="0.3">
      <c r="A52" s="43" t="s">
        <v>75</v>
      </c>
      <c r="B52" s="45" t="s">
        <v>76</v>
      </c>
      <c r="C52" s="41">
        <v>1998</v>
      </c>
      <c r="D52" s="575" t="s">
        <v>106</v>
      </c>
      <c r="E52" s="625">
        <v>5.07</v>
      </c>
      <c r="F52" s="626">
        <v>5.58</v>
      </c>
      <c r="G52" s="626">
        <v>5.61</v>
      </c>
      <c r="H52" s="57">
        <f>IF(MAX(E52:G52)&lt;3.1,0,(MAX(E52:G52)-3)*10)</f>
        <v>26.1</v>
      </c>
      <c r="I52" s="56">
        <v>46</v>
      </c>
      <c r="J52" s="55"/>
      <c r="K52" s="310"/>
      <c r="L52" s="311">
        <f t="shared" si="4"/>
        <v>5.61</v>
      </c>
      <c r="M52" s="311">
        <f t="shared" si="5"/>
        <v>5.5800000000000018</v>
      </c>
      <c r="N52" s="311">
        <f t="shared" si="6"/>
        <v>5.07</v>
      </c>
    </row>
    <row r="53" spans="1:14" ht="15.75" thickBot="1" x14ac:dyDescent="0.3">
      <c r="A53" s="43" t="s">
        <v>241</v>
      </c>
      <c r="B53" s="45" t="s">
        <v>242</v>
      </c>
      <c r="C53" s="41">
        <v>1997</v>
      </c>
      <c r="D53" s="591" t="s">
        <v>236</v>
      </c>
      <c r="E53" s="625">
        <v>4.9400000000000004</v>
      </c>
      <c r="F53" s="626">
        <v>5.33</v>
      </c>
      <c r="G53" s="626">
        <v>0</v>
      </c>
      <c r="H53" s="57">
        <f>IF(MAX(E53:G53)&lt;3.1,0,(MAX(E53:G53)-3)*10)</f>
        <v>23.3</v>
      </c>
      <c r="I53" s="312">
        <v>47</v>
      </c>
      <c r="J53" s="55"/>
      <c r="K53" s="54"/>
      <c r="L53" s="311">
        <f t="shared" si="4"/>
        <v>5.33</v>
      </c>
      <c r="M53" s="311">
        <f t="shared" si="5"/>
        <v>4.9399999999999995</v>
      </c>
      <c r="N53" s="311">
        <f t="shared" si="6"/>
        <v>0</v>
      </c>
    </row>
    <row r="54" spans="1:14" ht="15.75" thickBot="1" x14ac:dyDescent="0.3">
      <c r="A54" s="128" t="s">
        <v>224</v>
      </c>
      <c r="B54" s="124" t="s">
        <v>88</v>
      </c>
      <c r="C54" s="126">
        <v>1998</v>
      </c>
      <c r="D54" s="577" t="s">
        <v>220</v>
      </c>
      <c r="E54" s="625">
        <v>5.21</v>
      </c>
      <c r="F54" s="626">
        <v>0</v>
      </c>
      <c r="G54" s="626">
        <v>4.9800000000000004</v>
      </c>
      <c r="H54" s="57">
        <f>IF(MAX(E54:G54)&lt;3.1,0,(MAX(E54:G54)-3)*10)</f>
        <v>22.1</v>
      </c>
      <c r="I54" s="312">
        <v>48</v>
      </c>
      <c r="J54" s="55"/>
      <c r="K54" s="54"/>
      <c r="L54" s="311">
        <f t="shared" si="4"/>
        <v>5.21</v>
      </c>
      <c r="M54" s="311">
        <f t="shared" si="5"/>
        <v>4.9800000000000013</v>
      </c>
      <c r="N54" s="311">
        <f t="shared" si="6"/>
        <v>0</v>
      </c>
    </row>
    <row r="55" spans="1:14" ht="15.75" thickBot="1" x14ac:dyDescent="0.3">
      <c r="A55" s="115" t="s">
        <v>210</v>
      </c>
      <c r="B55" s="127" t="s">
        <v>32</v>
      </c>
      <c r="C55" s="113">
        <v>1997</v>
      </c>
      <c r="D55" s="577" t="s">
        <v>209</v>
      </c>
      <c r="E55" s="625">
        <v>5.13</v>
      </c>
      <c r="F55" s="626">
        <v>4.9400000000000004</v>
      </c>
      <c r="G55" s="626">
        <v>0</v>
      </c>
      <c r="H55" s="57">
        <f>IF(MAX(E55:G55)&lt;3.1,0,(MAX(E55:G55)-3)*10)</f>
        <v>21.299999999999997</v>
      </c>
      <c r="I55" s="56">
        <v>49</v>
      </c>
      <c r="J55" s="55"/>
      <c r="K55" s="310"/>
      <c r="L55" s="311">
        <f t="shared" si="4"/>
        <v>5.13</v>
      </c>
      <c r="M55" s="311">
        <f t="shared" si="5"/>
        <v>4.9400000000000004</v>
      </c>
      <c r="N55" s="311">
        <f t="shared" si="6"/>
        <v>0</v>
      </c>
    </row>
    <row r="56" spans="1:14" ht="15.75" thickBot="1" x14ac:dyDescent="0.3">
      <c r="A56" s="128" t="s">
        <v>268</v>
      </c>
      <c r="B56" s="127" t="s">
        <v>269</v>
      </c>
      <c r="C56" s="126">
        <v>1997</v>
      </c>
      <c r="D56" s="577" t="s">
        <v>227</v>
      </c>
      <c r="E56" s="625">
        <v>4.53</v>
      </c>
      <c r="F56" s="626">
        <v>4.41</v>
      </c>
      <c r="G56" s="626">
        <v>4.28</v>
      </c>
      <c r="H56" s="57">
        <f>IF(MAX(E56:G56)&lt;3.1,0,(MAX(E56:G56)-3)*10)</f>
        <v>15.300000000000002</v>
      </c>
      <c r="I56" s="312">
        <v>50</v>
      </c>
      <c r="J56" s="55"/>
      <c r="K56" s="54"/>
      <c r="L56" s="311">
        <f t="shared" si="4"/>
        <v>4.53</v>
      </c>
      <c r="M56" s="311">
        <f t="shared" si="5"/>
        <v>4.410000000000001</v>
      </c>
      <c r="N56" s="311">
        <f t="shared" si="6"/>
        <v>4.28</v>
      </c>
    </row>
    <row r="57" spans="1:14" ht="15.75" thickBot="1" x14ac:dyDescent="0.3">
      <c r="A57" s="128" t="s">
        <v>265</v>
      </c>
      <c r="B57" s="127" t="s">
        <v>266</v>
      </c>
      <c r="C57" s="126">
        <v>1999</v>
      </c>
      <c r="D57" s="579" t="s">
        <v>209</v>
      </c>
      <c r="E57" s="625">
        <v>3.74</v>
      </c>
      <c r="F57" s="626">
        <v>3.68</v>
      </c>
      <c r="G57" s="626">
        <v>3.95</v>
      </c>
      <c r="H57" s="57">
        <v>9</v>
      </c>
      <c r="I57" s="312">
        <v>51</v>
      </c>
      <c r="J57" s="55"/>
      <c r="K57" s="54"/>
      <c r="L57" s="311">
        <f t="shared" si="4"/>
        <v>3.95</v>
      </c>
      <c r="M57" s="311">
        <f t="shared" si="5"/>
        <v>3.7400000000000007</v>
      </c>
      <c r="N57" s="311">
        <f t="shared" si="6"/>
        <v>3.68</v>
      </c>
    </row>
    <row r="58" spans="1:14" ht="15.75" thickBot="1" x14ac:dyDescent="0.3">
      <c r="A58" s="395" t="s">
        <v>234</v>
      </c>
      <c r="B58" s="396" t="s">
        <v>216</v>
      </c>
      <c r="C58" s="397">
        <v>1996</v>
      </c>
      <c r="D58" s="638" t="s">
        <v>160</v>
      </c>
      <c r="E58" s="644">
        <v>0</v>
      </c>
      <c r="F58" s="626">
        <v>0</v>
      </c>
      <c r="G58" s="626">
        <v>0</v>
      </c>
      <c r="H58" s="57">
        <f>IF(MAX(E58:G58)&lt;3.1,0,(MAX(E58:G58)-3)*10)</f>
        <v>0</v>
      </c>
      <c r="I58" s="312">
        <v>52</v>
      </c>
      <c r="J58" s="55"/>
      <c r="K58" s="54"/>
      <c r="L58" s="311">
        <f t="shared" si="4"/>
        <v>0</v>
      </c>
      <c r="M58" s="311">
        <f t="shared" si="5"/>
        <v>0</v>
      </c>
      <c r="N58" s="311">
        <f t="shared" si="6"/>
        <v>0</v>
      </c>
    </row>
    <row r="59" spans="1:14" ht="15.75" thickTop="1" x14ac:dyDescent="0.25">
      <c r="D59" s="89"/>
      <c r="E59" s="89"/>
      <c r="F59" s="53"/>
      <c r="G59" s="53"/>
      <c r="H59" s="53"/>
      <c r="I59" s="53"/>
      <c r="J59" s="89"/>
    </row>
    <row r="60" spans="1:14" x14ac:dyDescent="0.25">
      <c r="E60" s="89"/>
    </row>
  </sheetData>
  <sortState ref="A7:N58">
    <sortCondition descending="1" ref="L7:L58"/>
    <sortCondition descending="1" ref="M7:M58"/>
    <sortCondition descending="1" ref="N7:N58"/>
    <sortCondition descending="1" ref="H7:H58"/>
  </sortState>
  <mergeCells count="2">
    <mergeCell ref="A1:I1"/>
    <mergeCell ref="G2:I2"/>
  </mergeCells>
  <conditionalFormatting sqref="E31:G32 E21:G29 E34:G58 E7:G18">
    <cfRule type="cellIs" dxfId="50" priority="5" operator="equal">
      <formula>0</formula>
    </cfRule>
  </conditionalFormatting>
  <conditionalFormatting sqref="E30:G30">
    <cfRule type="cellIs" dxfId="49" priority="4" operator="equal">
      <formula>0</formula>
    </cfRule>
  </conditionalFormatting>
  <conditionalFormatting sqref="E33:G33">
    <cfRule type="cellIs" dxfId="48" priority="3" operator="equal">
      <formula>0</formula>
    </cfRule>
  </conditionalFormatting>
  <conditionalFormatting sqref="E19:G19">
    <cfRule type="cellIs" dxfId="47" priority="2" operator="equal">
      <formula>0</formula>
    </cfRule>
  </conditionalFormatting>
  <conditionalFormatting sqref="E20:G20">
    <cfRule type="cellIs" dxfId="46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80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1"/>
  <sheetViews>
    <sheetView topLeftCell="A43" zoomScale="110" zoomScaleNormal="110" workbookViewId="0">
      <selection activeCell="F60" sqref="F60"/>
    </sheetView>
  </sheetViews>
  <sheetFormatPr defaultRowHeight="15" x14ac:dyDescent="0.25"/>
  <cols>
    <col min="1" max="1" width="13" customWidth="1"/>
    <col min="2" max="2" width="11.5703125" customWidth="1"/>
    <col min="4" max="4" width="31.28515625" customWidth="1"/>
  </cols>
  <sheetData>
    <row r="1" spans="1:13" ht="23.25" x14ac:dyDescent="0.35">
      <c r="A1" s="787" t="s">
        <v>182</v>
      </c>
      <c r="B1" s="787"/>
      <c r="C1" s="787"/>
      <c r="D1" s="787"/>
      <c r="E1" s="787"/>
      <c r="F1" s="787"/>
      <c r="G1" s="787"/>
      <c r="H1" s="787"/>
      <c r="I1" s="787"/>
    </row>
    <row r="2" spans="1:13" ht="15.75" x14ac:dyDescent="0.25">
      <c r="A2" s="88" t="s">
        <v>23</v>
      </c>
      <c r="F2" s="764" t="s">
        <v>248</v>
      </c>
      <c r="G2" s="764"/>
      <c r="H2" s="764"/>
    </row>
    <row r="3" spans="1:13" ht="13.5" customHeight="1" x14ac:dyDescent="0.25">
      <c r="A3" s="88"/>
      <c r="G3" s="88"/>
      <c r="H3" s="88"/>
    </row>
    <row r="4" spans="1:13" ht="15.75" x14ac:dyDescent="0.25">
      <c r="A4" s="87" t="s">
        <v>43</v>
      </c>
      <c r="B4" s="86"/>
      <c r="C4" s="86"/>
      <c r="D4" s="86"/>
      <c r="E4" s="86"/>
      <c r="F4" s="86"/>
      <c r="G4" s="86"/>
      <c r="H4" s="86"/>
      <c r="I4" s="85"/>
      <c r="J4" s="85"/>
      <c r="L4" s="1"/>
      <c r="M4" t="s">
        <v>251</v>
      </c>
    </row>
    <row r="5" spans="1:13" ht="15.75" thickBot="1" x14ac:dyDescent="0.3">
      <c r="A5" s="84"/>
      <c r="B5" s="83"/>
      <c r="C5" s="83"/>
      <c r="D5" s="83"/>
      <c r="E5" s="83"/>
      <c r="F5" s="83"/>
      <c r="G5" s="83"/>
      <c r="H5" s="83"/>
      <c r="L5" s="1"/>
    </row>
    <row r="6" spans="1:13" ht="24" thickTop="1" thickBot="1" x14ac:dyDescent="0.3">
      <c r="A6" s="82" t="s">
        <v>1</v>
      </c>
      <c r="B6" s="81" t="s">
        <v>2</v>
      </c>
      <c r="C6" s="80" t="s">
        <v>3</v>
      </c>
      <c r="D6" s="79" t="s">
        <v>4</v>
      </c>
      <c r="E6" s="613" t="s">
        <v>15</v>
      </c>
      <c r="F6" s="614" t="s">
        <v>16</v>
      </c>
      <c r="G6" s="602" t="s">
        <v>41</v>
      </c>
      <c r="H6" s="75" t="s">
        <v>7</v>
      </c>
      <c r="I6" s="280"/>
      <c r="J6" s="280" t="s">
        <v>100</v>
      </c>
      <c r="K6" s="73"/>
      <c r="L6" s="320" t="s">
        <v>102</v>
      </c>
    </row>
    <row r="7" spans="1:13" x14ac:dyDescent="0.25">
      <c r="A7" s="131" t="s">
        <v>204</v>
      </c>
      <c r="B7" s="631" t="s">
        <v>205</v>
      </c>
      <c r="C7" s="634">
        <v>1996</v>
      </c>
      <c r="D7" s="292" t="s">
        <v>141</v>
      </c>
      <c r="E7" s="686">
        <v>2.58</v>
      </c>
      <c r="F7" s="687">
        <v>2.74</v>
      </c>
      <c r="G7" s="612">
        <f t="shared" ref="G7:G25" si="0">IF(MIN(E7:F7)&gt;10,0,(10.1-CEILING(MIN(E7:F7),0.1))*10)</f>
        <v>75</v>
      </c>
      <c r="H7" s="316">
        <v>1</v>
      </c>
      <c r="I7" s="294"/>
      <c r="J7" s="310"/>
      <c r="L7" s="690">
        <f t="shared" ref="L7:L38" si="1">MIN(E7:F7)</f>
        <v>2.58</v>
      </c>
      <c r="M7" s="691">
        <f t="shared" ref="M7:M38" si="2">MAX(E7,F7)</f>
        <v>2.74</v>
      </c>
    </row>
    <row r="8" spans="1:13" x14ac:dyDescent="0.25">
      <c r="A8" s="69" t="s">
        <v>198</v>
      </c>
      <c r="B8" s="66" t="s">
        <v>90</v>
      </c>
      <c r="C8" s="36">
        <v>1999</v>
      </c>
      <c r="D8" s="597" t="s">
        <v>195</v>
      </c>
      <c r="E8" s="625">
        <v>3.69</v>
      </c>
      <c r="F8" s="626">
        <v>3.7</v>
      </c>
      <c r="G8" s="91">
        <f t="shared" si="0"/>
        <v>63.999999999999993</v>
      </c>
      <c r="H8" s="317">
        <v>2</v>
      </c>
      <c r="I8" s="294"/>
      <c r="J8" s="310"/>
      <c r="L8" s="690">
        <f t="shared" si="1"/>
        <v>3.69</v>
      </c>
      <c r="M8" s="691">
        <f t="shared" si="2"/>
        <v>3.7</v>
      </c>
    </row>
    <row r="9" spans="1:13" ht="15.75" thickBot="1" x14ac:dyDescent="0.3">
      <c r="A9" s="128" t="s">
        <v>208</v>
      </c>
      <c r="B9" s="127" t="s">
        <v>89</v>
      </c>
      <c r="C9" s="126">
        <v>1996</v>
      </c>
      <c r="D9" s="577" t="s">
        <v>209</v>
      </c>
      <c r="E9" s="625">
        <v>4.87</v>
      </c>
      <c r="F9" s="626">
        <v>3.74</v>
      </c>
      <c r="G9" s="91">
        <f t="shared" si="0"/>
        <v>62.999999999999986</v>
      </c>
      <c r="H9" s="318">
        <v>3</v>
      </c>
      <c r="I9" s="294"/>
      <c r="J9" s="310"/>
      <c r="L9" s="690">
        <f t="shared" si="1"/>
        <v>3.74</v>
      </c>
      <c r="M9" s="691">
        <f t="shared" si="2"/>
        <v>4.87</v>
      </c>
    </row>
    <row r="10" spans="1:13" x14ac:dyDescent="0.25">
      <c r="A10" s="128" t="s">
        <v>228</v>
      </c>
      <c r="B10" s="139" t="s">
        <v>229</v>
      </c>
      <c r="C10" s="138">
        <v>1996</v>
      </c>
      <c r="D10" s="577" t="s">
        <v>227</v>
      </c>
      <c r="E10" s="625">
        <v>4.25</v>
      </c>
      <c r="F10" s="626">
        <v>3.94</v>
      </c>
      <c r="G10" s="91">
        <f t="shared" si="0"/>
        <v>61</v>
      </c>
      <c r="H10" s="316">
        <v>4</v>
      </c>
      <c r="I10" s="55"/>
      <c r="J10" s="54"/>
      <c r="L10" s="690">
        <f t="shared" si="1"/>
        <v>3.94</v>
      </c>
      <c r="M10" s="691">
        <f t="shared" si="2"/>
        <v>4.25</v>
      </c>
    </row>
    <row r="11" spans="1:13" x14ac:dyDescent="0.25">
      <c r="A11" s="115" t="s">
        <v>93</v>
      </c>
      <c r="B11" s="127" t="s">
        <v>94</v>
      </c>
      <c r="C11" s="126">
        <v>1997</v>
      </c>
      <c r="D11" s="577" t="s">
        <v>206</v>
      </c>
      <c r="E11" s="625">
        <v>3.96</v>
      </c>
      <c r="F11" s="626">
        <v>3.95</v>
      </c>
      <c r="G11" s="91">
        <f t="shared" si="0"/>
        <v>61</v>
      </c>
      <c r="H11" s="317">
        <v>5</v>
      </c>
      <c r="I11" s="55"/>
      <c r="J11" s="54"/>
      <c r="L11" s="690">
        <f t="shared" si="1"/>
        <v>3.95</v>
      </c>
      <c r="M11" s="691">
        <f t="shared" si="2"/>
        <v>3.96</v>
      </c>
    </row>
    <row r="12" spans="1:13" ht="15.75" thickBot="1" x14ac:dyDescent="0.3">
      <c r="A12" s="43" t="s">
        <v>186</v>
      </c>
      <c r="B12" s="64" t="s">
        <v>187</v>
      </c>
      <c r="C12" s="61">
        <v>1999</v>
      </c>
      <c r="D12" s="226" t="s">
        <v>188</v>
      </c>
      <c r="E12" s="625">
        <v>4.38</v>
      </c>
      <c r="F12" s="626">
        <v>3.97</v>
      </c>
      <c r="G12" s="91">
        <f t="shared" si="0"/>
        <v>61</v>
      </c>
      <c r="H12" s="318">
        <v>6</v>
      </c>
      <c r="I12" s="294"/>
      <c r="J12" s="310"/>
      <c r="L12" s="690">
        <f t="shared" si="1"/>
        <v>3.97</v>
      </c>
      <c r="M12" s="691">
        <f t="shared" si="2"/>
        <v>4.38</v>
      </c>
    </row>
    <row r="13" spans="1:13" x14ac:dyDescent="0.25">
      <c r="A13" s="43" t="s">
        <v>243</v>
      </c>
      <c r="B13" s="62" t="s">
        <v>266</v>
      </c>
      <c r="C13" s="61">
        <v>1996</v>
      </c>
      <c r="D13" s="226" t="s">
        <v>145</v>
      </c>
      <c r="E13" s="625">
        <v>6.58</v>
      </c>
      <c r="F13" s="626">
        <v>3.99</v>
      </c>
      <c r="G13" s="91">
        <f t="shared" si="0"/>
        <v>61</v>
      </c>
      <c r="H13" s="316">
        <v>7</v>
      </c>
      <c r="I13" s="55"/>
      <c r="J13" s="54"/>
      <c r="L13" s="690">
        <f t="shared" si="1"/>
        <v>3.99</v>
      </c>
      <c r="M13" s="691">
        <f t="shared" si="2"/>
        <v>6.58</v>
      </c>
    </row>
    <row r="14" spans="1:13" x14ac:dyDescent="0.25">
      <c r="A14" s="43" t="s">
        <v>34</v>
      </c>
      <c r="B14" s="62" t="s">
        <v>33</v>
      </c>
      <c r="C14" s="61">
        <v>1995</v>
      </c>
      <c r="D14" s="584" t="s">
        <v>31</v>
      </c>
      <c r="E14" s="625">
        <v>4.03</v>
      </c>
      <c r="F14" s="626">
        <v>4.0599999999999996</v>
      </c>
      <c r="G14" s="91">
        <f t="shared" si="0"/>
        <v>59.999999999999993</v>
      </c>
      <c r="H14" s="317">
        <v>8</v>
      </c>
      <c r="I14" s="294"/>
      <c r="J14" s="310"/>
      <c r="L14" s="690">
        <f t="shared" si="1"/>
        <v>4.03</v>
      </c>
      <c r="M14" s="691">
        <f t="shared" si="2"/>
        <v>4.0599999999999996</v>
      </c>
    </row>
    <row r="15" spans="1:13" ht="15.75" thickBot="1" x14ac:dyDescent="0.3">
      <c r="A15" s="115" t="s">
        <v>219</v>
      </c>
      <c r="B15" s="127" t="s">
        <v>35</v>
      </c>
      <c r="C15" s="126">
        <v>1997</v>
      </c>
      <c r="D15" s="589" t="s">
        <v>220</v>
      </c>
      <c r="E15" s="625">
        <v>4.5599999999999996</v>
      </c>
      <c r="F15" s="626">
        <v>4.12</v>
      </c>
      <c r="G15" s="91">
        <f t="shared" si="0"/>
        <v>58.999999999999993</v>
      </c>
      <c r="H15" s="318">
        <v>9</v>
      </c>
      <c r="I15" s="55"/>
      <c r="J15" s="54"/>
      <c r="L15" s="690">
        <f t="shared" si="1"/>
        <v>4.12</v>
      </c>
      <c r="M15" s="691">
        <f t="shared" si="2"/>
        <v>4.5599999999999996</v>
      </c>
    </row>
    <row r="16" spans="1:13" x14ac:dyDescent="0.25">
      <c r="A16" s="128" t="s">
        <v>203</v>
      </c>
      <c r="B16" s="124" t="s">
        <v>32</v>
      </c>
      <c r="C16" s="138">
        <v>1996</v>
      </c>
      <c r="D16" s="599" t="s">
        <v>141</v>
      </c>
      <c r="E16" s="625">
        <v>4.34</v>
      </c>
      <c r="F16" s="626">
        <v>4.1900000000000004</v>
      </c>
      <c r="G16" s="91">
        <f t="shared" si="0"/>
        <v>58.999999999999993</v>
      </c>
      <c r="H16" s="316">
        <v>10</v>
      </c>
      <c r="I16" s="294"/>
      <c r="J16" s="310"/>
      <c r="L16" s="690">
        <f t="shared" si="1"/>
        <v>4.1900000000000004</v>
      </c>
      <c r="M16" s="691">
        <f t="shared" si="2"/>
        <v>4.34</v>
      </c>
    </row>
    <row r="17" spans="1:14" x14ac:dyDescent="0.25">
      <c r="A17" s="43" t="s">
        <v>273</v>
      </c>
      <c r="B17" s="62" t="s">
        <v>238</v>
      </c>
      <c r="C17" s="61">
        <v>1997</v>
      </c>
      <c r="D17" s="238" t="s">
        <v>160</v>
      </c>
      <c r="E17" s="625">
        <v>4.28</v>
      </c>
      <c r="F17" s="626">
        <v>4.3499999999999996</v>
      </c>
      <c r="G17" s="91">
        <f t="shared" si="0"/>
        <v>58</v>
      </c>
      <c r="H17" s="317">
        <v>11</v>
      </c>
      <c r="I17" s="55"/>
      <c r="J17" s="54"/>
      <c r="L17" s="690">
        <f t="shared" si="1"/>
        <v>4.28</v>
      </c>
      <c r="M17" s="691">
        <f t="shared" si="2"/>
        <v>4.3499999999999996</v>
      </c>
    </row>
    <row r="18" spans="1:14" ht="15.75" thickBot="1" x14ac:dyDescent="0.3">
      <c r="A18" s="43" t="s">
        <v>189</v>
      </c>
      <c r="B18" s="62" t="s">
        <v>35</v>
      </c>
      <c r="C18" s="41">
        <v>1998</v>
      </c>
      <c r="D18" s="593" t="s">
        <v>188</v>
      </c>
      <c r="E18" s="625">
        <v>4.5</v>
      </c>
      <c r="F18" s="626">
        <v>4.41</v>
      </c>
      <c r="G18" s="91">
        <f t="shared" si="0"/>
        <v>56</v>
      </c>
      <c r="H18" s="318">
        <v>12</v>
      </c>
      <c r="I18" s="294"/>
      <c r="J18" s="310"/>
      <c r="L18" s="690">
        <f t="shared" si="1"/>
        <v>4.41</v>
      </c>
      <c r="M18" s="691">
        <f t="shared" si="2"/>
        <v>4.5</v>
      </c>
    </row>
    <row r="19" spans="1:14" x14ac:dyDescent="0.25">
      <c r="A19" s="32" t="s">
        <v>37</v>
      </c>
      <c r="B19" s="45" t="s">
        <v>36</v>
      </c>
      <c r="C19" s="42">
        <v>1997</v>
      </c>
      <c r="D19" s="695" t="s">
        <v>31</v>
      </c>
      <c r="E19" s="625">
        <v>4.51</v>
      </c>
      <c r="F19" s="626">
        <v>4.72</v>
      </c>
      <c r="G19" s="91">
        <f t="shared" si="0"/>
        <v>54.999999999999993</v>
      </c>
      <c r="H19" s="316">
        <v>13</v>
      </c>
      <c r="I19" s="294"/>
      <c r="J19" s="310"/>
      <c r="L19" s="690">
        <f t="shared" si="1"/>
        <v>4.51</v>
      </c>
      <c r="M19" s="691">
        <f t="shared" si="2"/>
        <v>4.72</v>
      </c>
    </row>
    <row r="20" spans="1:14" x14ac:dyDescent="0.25">
      <c r="A20" s="43" t="s">
        <v>232</v>
      </c>
      <c r="B20" s="45" t="s">
        <v>233</v>
      </c>
      <c r="C20" s="120">
        <v>1998</v>
      </c>
      <c r="D20" s="695" t="s">
        <v>160</v>
      </c>
      <c r="E20" s="625">
        <v>4.57</v>
      </c>
      <c r="F20" s="626">
        <v>5.22</v>
      </c>
      <c r="G20" s="91">
        <f t="shared" si="0"/>
        <v>54.999999999999993</v>
      </c>
      <c r="H20" s="317">
        <v>14</v>
      </c>
      <c r="I20" s="699"/>
      <c r="J20" s="54"/>
      <c r="L20" s="690">
        <f t="shared" si="1"/>
        <v>4.57</v>
      </c>
      <c r="M20" s="691">
        <f t="shared" si="2"/>
        <v>5.22</v>
      </c>
    </row>
    <row r="21" spans="1:14" ht="15.75" thickBot="1" x14ac:dyDescent="0.3">
      <c r="A21" s="43" t="s">
        <v>192</v>
      </c>
      <c r="B21" s="45" t="s">
        <v>193</v>
      </c>
      <c r="C21" s="41">
        <v>1997</v>
      </c>
      <c r="D21" s="637" t="s">
        <v>188</v>
      </c>
      <c r="E21" s="625">
        <v>5.23</v>
      </c>
      <c r="F21" s="626">
        <v>4.57</v>
      </c>
      <c r="G21" s="91">
        <f t="shared" si="0"/>
        <v>54.999999999999993</v>
      </c>
      <c r="H21" s="318">
        <v>15</v>
      </c>
      <c r="I21" s="698"/>
      <c r="J21" s="310"/>
      <c r="L21" s="690">
        <f t="shared" si="1"/>
        <v>4.57</v>
      </c>
      <c r="M21" s="691">
        <f t="shared" si="2"/>
        <v>5.23</v>
      </c>
    </row>
    <row r="22" spans="1:14" x14ac:dyDescent="0.25">
      <c r="A22" s="140" t="s">
        <v>215</v>
      </c>
      <c r="B22" s="127" t="s">
        <v>216</v>
      </c>
      <c r="C22" s="635">
        <v>1995</v>
      </c>
      <c r="D22" s="700" t="s">
        <v>213</v>
      </c>
      <c r="E22" s="625">
        <v>4.84</v>
      </c>
      <c r="F22" s="626">
        <v>4.63</v>
      </c>
      <c r="G22" s="91">
        <f t="shared" si="0"/>
        <v>53.999999999999993</v>
      </c>
      <c r="H22" s="316">
        <v>16</v>
      </c>
      <c r="I22" s="55"/>
      <c r="J22" s="54"/>
      <c r="L22" s="690">
        <f t="shared" si="1"/>
        <v>4.63</v>
      </c>
      <c r="M22" s="691">
        <f t="shared" si="2"/>
        <v>4.84</v>
      </c>
    </row>
    <row r="23" spans="1:14" x14ac:dyDescent="0.25">
      <c r="A23" s="43" t="s">
        <v>190</v>
      </c>
      <c r="B23" s="46" t="s">
        <v>191</v>
      </c>
      <c r="C23" s="41">
        <v>1996</v>
      </c>
      <c r="D23" s="291" t="s">
        <v>188</v>
      </c>
      <c r="E23" s="686">
        <v>4.68</v>
      </c>
      <c r="F23" s="687">
        <v>5.45</v>
      </c>
      <c r="G23" s="91">
        <f t="shared" si="0"/>
        <v>53.999999999999993</v>
      </c>
      <c r="H23" s="317">
        <v>17</v>
      </c>
      <c r="I23" s="294"/>
      <c r="J23" s="310"/>
      <c r="L23" s="690">
        <f t="shared" si="1"/>
        <v>4.68</v>
      </c>
      <c r="M23" s="691">
        <f t="shared" si="2"/>
        <v>5.45</v>
      </c>
    </row>
    <row r="24" spans="1:14" ht="15.75" thickBot="1" x14ac:dyDescent="0.3">
      <c r="A24" s="32" t="s">
        <v>235</v>
      </c>
      <c r="B24" s="45" t="s">
        <v>233</v>
      </c>
      <c r="C24" s="41">
        <v>1997</v>
      </c>
      <c r="D24" s="591" t="s">
        <v>236</v>
      </c>
      <c r="E24" s="625">
        <v>4.84</v>
      </c>
      <c r="F24" s="626">
        <v>5.14</v>
      </c>
      <c r="G24" s="91">
        <f t="shared" si="0"/>
        <v>51.999999999999993</v>
      </c>
      <c r="H24" s="318">
        <v>18</v>
      </c>
      <c r="I24" s="55"/>
      <c r="J24" s="54"/>
      <c r="L24" s="690">
        <f t="shared" si="1"/>
        <v>4.84</v>
      </c>
      <c r="M24" s="691">
        <f t="shared" si="2"/>
        <v>5.14</v>
      </c>
    </row>
    <row r="25" spans="1:14" x14ac:dyDescent="0.25">
      <c r="A25" s="128" t="s">
        <v>95</v>
      </c>
      <c r="B25" s="127" t="s">
        <v>207</v>
      </c>
      <c r="C25" s="126">
        <v>1997</v>
      </c>
      <c r="D25" s="577" t="s">
        <v>206</v>
      </c>
      <c r="E25" s="625">
        <v>4.88</v>
      </c>
      <c r="F25" s="626">
        <v>5.4</v>
      </c>
      <c r="G25" s="91">
        <f t="shared" si="0"/>
        <v>51.999999999999993</v>
      </c>
      <c r="H25" s="316">
        <v>19</v>
      </c>
      <c r="I25" s="55"/>
      <c r="J25" s="54"/>
      <c r="L25" s="690">
        <f t="shared" si="1"/>
        <v>4.88</v>
      </c>
      <c r="M25" s="691">
        <f t="shared" si="2"/>
        <v>5.4</v>
      </c>
    </row>
    <row r="26" spans="1:14" x14ac:dyDescent="0.25">
      <c r="A26" s="128" t="s">
        <v>96</v>
      </c>
      <c r="B26" s="127" t="s">
        <v>76</v>
      </c>
      <c r="C26" s="138">
        <v>1998</v>
      </c>
      <c r="D26" s="579" t="s">
        <v>206</v>
      </c>
      <c r="E26" s="625">
        <v>4.9000000000000004</v>
      </c>
      <c r="F26" s="626">
        <v>5.33</v>
      </c>
      <c r="G26" s="91">
        <v>51</v>
      </c>
      <c r="H26" s="317">
        <v>20</v>
      </c>
      <c r="I26" s="55"/>
      <c r="J26" s="54"/>
      <c r="L26" s="690">
        <f t="shared" si="1"/>
        <v>4.9000000000000004</v>
      </c>
      <c r="M26" s="691">
        <f t="shared" si="2"/>
        <v>5.33</v>
      </c>
      <c r="N26" s="89"/>
    </row>
    <row r="27" spans="1:14" ht="15.75" thickBot="1" x14ac:dyDescent="0.3">
      <c r="A27" s="65" t="s">
        <v>81</v>
      </c>
      <c r="B27" s="46" t="s">
        <v>35</v>
      </c>
      <c r="C27" s="41">
        <v>1997</v>
      </c>
      <c r="D27" s="238" t="s">
        <v>31</v>
      </c>
      <c r="E27" s="625">
        <v>4.9400000000000004</v>
      </c>
      <c r="F27" s="626">
        <v>5.32</v>
      </c>
      <c r="G27" s="91">
        <f t="shared" ref="G27:G56" si="3">IF(MIN(E27:F27)&gt;10,0,(10.1-CEILING(MIN(E27:F27),0.1))*10)</f>
        <v>51</v>
      </c>
      <c r="H27" s="318">
        <v>21</v>
      </c>
      <c r="I27" s="294"/>
      <c r="J27" s="315"/>
      <c r="L27" s="690">
        <f t="shared" si="1"/>
        <v>4.9400000000000004</v>
      </c>
      <c r="M27" s="691">
        <f t="shared" si="2"/>
        <v>5.32</v>
      </c>
    </row>
    <row r="28" spans="1:14" x14ac:dyDescent="0.25">
      <c r="A28" s="43" t="s">
        <v>237</v>
      </c>
      <c r="B28" s="62" t="s">
        <v>238</v>
      </c>
      <c r="C28" s="61">
        <v>1997</v>
      </c>
      <c r="D28" s="237" t="s">
        <v>236</v>
      </c>
      <c r="E28" s="625">
        <v>4.97</v>
      </c>
      <c r="F28" s="688">
        <v>6.04</v>
      </c>
      <c r="G28" s="91">
        <f t="shared" si="3"/>
        <v>51</v>
      </c>
      <c r="H28" s="316">
        <v>22</v>
      </c>
      <c r="I28" s="55"/>
      <c r="J28" s="54"/>
      <c r="L28" s="690">
        <f t="shared" si="1"/>
        <v>4.97</v>
      </c>
      <c r="M28" s="691">
        <f t="shared" si="2"/>
        <v>6.04</v>
      </c>
    </row>
    <row r="29" spans="1:14" x14ac:dyDescent="0.25">
      <c r="A29" s="128" t="s">
        <v>217</v>
      </c>
      <c r="B29" s="127" t="s">
        <v>218</v>
      </c>
      <c r="C29" s="138">
        <v>1998</v>
      </c>
      <c r="D29" s="389" t="s">
        <v>213</v>
      </c>
      <c r="E29" s="686">
        <v>4.97</v>
      </c>
      <c r="F29" s="687">
        <v>7.1</v>
      </c>
      <c r="G29" s="91">
        <f t="shared" si="3"/>
        <v>51</v>
      </c>
      <c r="H29" s="317">
        <v>23</v>
      </c>
      <c r="I29" s="55"/>
      <c r="J29" s="54"/>
      <c r="L29" s="690">
        <f t="shared" si="1"/>
        <v>4.97</v>
      </c>
      <c r="M29" s="691">
        <f t="shared" si="2"/>
        <v>7.1</v>
      </c>
    </row>
    <row r="30" spans="1:14" ht="15.75" thickBot="1" x14ac:dyDescent="0.3">
      <c r="A30" s="43" t="s">
        <v>74</v>
      </c>
      <c r="B30" s="64" t="s">
        <v>101</v>
      </c>
      <c r="C30" s="41">
        <v>1996</v>
      </c>
      <c r="D30" s="575" t="s">
        <v>106</v>
      </c>
      <c r="E30" s="625">
        <v>5.31</v>
      </c>
      <c r="F30" s="626">
        <v>5.03</v>
      </c>
      <c r="G30" s="91">
        <f t="shared" si="3"/>
        <v>49.999999999999993</v>
      </c>
      <c r="H30" s="318">
        <v>24</v>
      </c>
      <c r="I30" s="294"/>
      <c r="J30" s="310"/>
      <c r="L30" s="690">
        <f t="shared" si="1"/>
        <v>5.03</v>
      </c>
      <c r="M30" s="691">
        <f t="shared" si="2"/>
        <v>5.31</v>
      </c>
    </row>
    <row r="31" spans="1:14" x14ac:dyDescent="0.25">
      <c r="A31" s="115" t="s">
        <v>212</v>
      </c>
      <c r="B31" s="127" t="s">
        <v>197</v>
      </c>
      <c r="C31" s="113">
        <v>1997</v>
      </c>
      <c r="D31" s="589" t="s">
        <v>213</v>
      </c>
      <c r="E31" s="625">
        <v>5.6</v>
      </c>
      <c r="F31" s="626">
        <v>5.0599999999999996</v>
      </c>
      <c r="G31" s="91">
        <f t="shared" si="3"/>
        <v>49.999999999999993</v>
      </c>
      <c r="H31" s="316">
        <v>25</v>
      </c>
      <c r="I31" s="55"/>
      <c r="J31" s="54"/>
      <c r="L31" s="690">
        <f t="shared" si="1"/>
        <v>5.0599999999999996</v>
      </c>
      <c r="M31" s="691">
        <f t="shared" si="2"/>
        <v>5.6</v>
      </c>
    </row>
    <row r="32" spans="1:14" x14ac:dyDescent="0.25">
      <c r="A32" s="32" t="s">
        <v>75</v>
      </c>
      <c r="B32" s="45" t="s">
        <v>76</v>
      </c>
      <c r="C32" s="41">
        <v>1998</v>
      </c>
      <c r="D32" s="226" t="s">
        <v>106</v>
      </c>
      <c r="E32" s="625">
        <v>5.46</v>
      </c>
      <c r="F32" s="626">
        <v>5.13</v>
      </c>
      <c r="G32" s="91">
        <f t="shared" si="3"/>
        <v>48.999999999999993</v>
      </c>
      <c r="H32" s="317">
        <v>26</v>
      </c>
      <c r="I32" s="294"/>
      <c r="J32" s="310"/>
      <c r="L32" s="690">
        <f t="shared" si="1"/>
        <v>5.13</v>
      </c>
      <c r="M32" s="691">
        <f t="shared" si="2"/>
        <v>5.46</v>
      </c>
    </row>
    <row r="33" spans="1:13" ht="15.75" thickBot="1" x14ac:dyDescent="0.3">
      <c r="A33" s="43" t="s">
        <v>246</v>
      </c>
      <c r="B33" s="45" t="s">
        <v>197</v>
      </c>
      <c r="C33" s="41">
        <v>1998</v>
      </c>
      <c r="D33" s="226" t="s">
        <v>145</v>
      </c>
      <c r="E33" s="625">
        <v>5.16</v>
      </c>
      <c r="F33" s="626">
        <v>5.42</v>
      </c>
      <c r="G33" s="91">
        <f t="shared" si="3"/>
        <v>48.999999999999993</v>
      </c>
      <c r="H33" s="318">
        <v>27</v>
      </c>
      <c r="I33" s="55"/>
      <c r="J33" s="54"/>
      <c r="L33" s="690">
        <f t="shared" si="1"/>
        <v>5.16</v>
      </c>
      <c r="M33" s="691">
        <f t="shared" si="2"/>
        <v>5.42</v>
      </c>
    </row>
    <row r="34" spans="1:13" x14ac:dyDescent="0.25">
      <c r="A34" s="128" t="s">
        <v>97</v>
      </c>
      <c r="B34" s="127" t="s">
        <v>98</v>
      </c>
      <c r="C34" s="126">
        <v>1997</v>
      </c>
      <c r="D34" s="389" t="s">
        <v>206</v>
      </c>
      <c r="E34" s="625">
        <v>5.3</v>
      </c>
      <c r="F34" s="626">
        <v>5.21</v>
      </c>
      <c r="G34" s="91">
        <f t="shared" si="3"/>
        <v>47.999999999999986</v>
      </c>
      <c r="H34" s="316">
        <v>28</v>
      </c>
      <c r="I34" s="55"/>
      <c r="J34" s="54"/>
      <c r="L34" s="690">
        <f t="shared" si="1"/>
        <v>5.21</v>
      </c>
      <c r="M34" s="691">
        <f t="shared" si="2"/>
        <v>5.3</v>
      </c>
    </row>
    <row r="35" spans="1:13" x14ac:dyDescent="0.25">
      <c r="A35" s="115" t="s">
        <v>259</v>
      </c>
      <c r="B35" s="114" t="s">
        <v>260</v>
      </c>
      <c r="C35" s="113">
        <v>1997</v>
      </c>
      <c r="D35" s="693" t="s">
        <v>141</v>
      </c>
      <c r="E35" s="625">
        <v>5.55</v>
      </c>
      <c r="F35" s="626">
        <v>5.21</v>
      </c>
      <c r="G35" s="91">
        <f t="shared" si="3"/>
        <v>47.999999999999986</v>
      </c>
      <c r="H35" s="317">
        <v>29</v>
      </c>
      <c r="I35" s="294"/>
      <c r="J35" s="310"/>
      <c r="L35" s="690">
        <f t="shared" si="1"/>
        <v>5.21</v>
      </c>
      <c r="M35" s="691">
        <f t="shared" si="2"/>
        <v>5.55</v>
      </c>
    </row>
    <row r="36" spans="1:13" ht="15.75" thickBot="1" x14ac:dyDescent="0.3">
      <c r="A36" s="630" t="s">
        <v>201</v>
      </c>
      <c r="B36" s="633" t="s">
        <v>202</v>
      </c>
      <c r="C36" s="636">
        <v>1998</v>
      </c>
      <c r="D36" s="693" t="s">
        <v>141</v>
      </c>
      <c r="E36" s="625">
        <v>5.81</v>
      </c>
      <c r="F36" s="626">
        <v>5.31</v>
      </c>
      <c r="G36" s="91">
        <f t="shared" si="3"/>
        <v>46.999999999999993</v>
      </c>
      <c r="H36" s="318">
        <v>30</v>
      </c>
      <c r="I36" s="294"/>
      <c r="J36" s="310"/>
      <c r="L36" s="690">
        <f t="shared" si="1"/>
        <v>5.31</v>
      </c>
      <c r="M36" s="691">
        <f t="shared" si="2"/>
        <v>5.81</v>
      </c>
    </row>
    <row r="37" spans="1:13" x14ac:dyDescent="0.25">
      <c r="A37" s="140" t="s">
        <v>210</v>
      </c>
      <c r="B37" s="139" t="s">
        <v>32</v>
      </c>
      <c r="C37" s="138">
        <v>1997</v>
      </c>
      <c r="D37" s="389" t="s">
        <v>209</v>
      </c>
      <c r="E37" s="625">
        <v>5.54</v>
      </c>
      <c r="F37" s="626">
        <v>5.84</v>
      </c>
      <c r="G37" s="91">
        <f t="shared" si="3"/>
        <v>44.999999999999993</v>
      </c>
      <c r="H37" s="316">
        <v>31</v>
      </c>
      <c r="I37" s="294"/>
      <c r="J37" s="310"/>
      <c r="L37" s="690">
        <f t="shared" si="1"/>
        <v>5.54</v>
      </c>
      <c r="M37" s="691">
        <f t="shared" si="2"/>
        <v>5.84</v>
      </c>
    </row>
    <row r="38" spans="1:13" x14ac:dyDescent="0.25">
      <c r="A38" s="128" t="s">
        <v>211</v>
      </c>
      <c r="B38" s="127" t="s">
        <v>33</v>
      </c>
      <c r="C38" s="138">
        <v>1999</v>
      </c>
      <c r="D38" s="577" t="s">
        <v>209</v>
      </c>
      <c r="E38" s="625">
        <v>7.03</v>
      </c>
      <c r="F38" s="626">
        <v>5.64</v>
      </c>
      <c r="G38" s="91">
        <f t="shared" si="3"/>
        <v>43.999999999999993</v>
      </c>
      <c r="H38" s="317">
        <v>32</v>
      </c>
      <c r="I38" s="55"/>
      <c r="J38" s="54"/>
      <c r="L38" s="690">
        <f t="shared" si="1"/>
        <v>5.64</v>
      </c>
      <c r="M38" s="691">
        <f t="shared" si="2"/>
        <v>7.03</v>
      </c>
    </row>
    <row r="39" spans="1:13" ht="15.75" thickBot="1" x14ac:dyDescent="0.3">
      <c r="A39" s="115" t="s">
        <v>222</v>
      </c>
      <c r="B39" s="114" t="s">
        <v>223</v>
      </c>
      <c r="C39" s="126">
        <v>1998</v>
      </c>
      <c r="D39" s="579" t="s">
        <v>220</v>
      </c>
      <c r="E39" s="625">
        <v>5.74</v>
      </c>
      <c r="F39" s="626">
        <v>6.27</v>
      </c>
      <c r="G39" s="91">
        <f t="shared" si="3"/>
        <v>42.999999999999986</v>
      </c>
      <c r="H39" s="318">
        <v>33</v>
      </c>
      <c r="I39" s="55"/>
      <c r="J39" s="54"/>
      <c r="L39" s="690">
        <f t="shared" ref="L39:L56" si="4">MIN(E39:F39)</f>
        <v>5.74</v>
      </c>
      <c r="M39" s="691">
        <f t="shared" ref="M39:M58" si="5">MAX(E39,F39)</f>
        <v>6.27</v>
      </c>
    </row>
    <row r="40" spans="1:13" x14ac:dyDescent="0.25">
      <c r="A40" s="43" t="s">
        <v>245</v>
      </c>
      <c r="B40" s="45" t="s">
        <v>88</v>
      </c>
      <c r="C40" s="41">
        <v>1996</v>
      </c>
      <c r="D40" s="226" t="s">
        <v>145</v>
      </c>
      <c r="E40" s="625">
        <v>5.76</v>
      </c>
      <c r="F40" s="626">
        <v>5.88</v>
      </c>
      <c r="G40" s="91">
        <f t="shared" si="3"/>
        <v>42.999999999999986</v>
      </c>
      <c r="H40" s="316">
        <v>34</v>
      </c>
      <c r="I40" s="55"/>
      <c r="J40" s="54"/>
      <c r="L40" s="690">
        <f t="shared" si="4"/>
        <v>5.76</v>
      </c>
      <c r="M40" s="691">
        <f t="shared" si="5"/>
        <v>5.88</v>
      </c>
    </row>
    <row r="41" spans="1:13" x14ac:dyDescent="0.25">
      <c r="A41" s="128" t="s">
        <v>268</v>
      </c>
      <c r="B41" s="127" t="s">
        <v>269</v>
      </c>
      <c r="C41" s="126">
        <v>1997</v>
      </c>
      <c r="D41" s="579" t="s">
        <v>227</v>
      </c>
      <c r="E41" s="625">
        <v>5.8</v>
      </c>
      <c r="F41" s="626">
        <v>6.7</v>
      </c>
      <c r="G41" s="91">
        <f t="shared" si="3"/>
        <v>42.999999999999986</v>
      </c>
      <c r="H41" s="317">
        <v>35</v>
      </c>
      <c r="I41" s="55"/>
      <c r="J41" s="54"/>
      <c r="L41" s="690">
        <f t="shared" si="4"/>
        <v>5.8</v>
      </c>
      <c r="M41" s="691">
        <f t="shared" si="5"/>
        <v>6.7</v>
      </c>
    </row>
    <row r="42" spans="1:13" ht="15.75" thickBot="1" x14ac:dyDescent="0.3">
      <c r="A42" s="125" t="s">
        <v>221</v>
      </c>
      <c r="B42" s="139" t="s">
        <v>90</v>
      </c>
      <c r="C42" s="138">
        <v>1998</v>
      </c>
      <c r="D42" s="577" t="s">
        <v>220</v>
      </c>
      <c r="E42" s="625">
        <v>5.87</v>
      </c>
      <c r="F42" s="626">
        <v>5.91</v>
      </c>
      <c r="G42" s="91">
        <f t="shared" si="3"/>
        <v>41.999999999999993</v>
      </c>
      <c r="H42" s="318">
        <v>36</v>
      </c>
      <c r="I42" s="55"/>
      <c r="J42" s="54"/>
      <c r="L42" s="690">
        <f t="shared" si="4"/>
        <v>5.87</v>
      </c>
      <c r="M42" s="691">
        <f t="shared" si="5"/>
        <v>5.91</v>
      </c>
    </row>
    <row r="43" spans="1:13" x14ac:dyDescent="0.25">
      <c r="A43" s="128" t="s">
        <v>225</v>
      </c>
      <c r="B43" s="127" t="s">
        <v>226</v>
      </c>
      <c r="C43" s="126">
        <v>1999</v>
      </c>
      <c r="D43" s="577" t="s">
        <v>227</v>
      </c>
      <c r="E43" s="625">
        <v>5.93</v>
      </c>
      <c r="F43" s="626">
        <v>6.55</v>
      </c>
      <c r="G43" s="91">
        <f t="shared" si="3"/>
        <v>41</v>
      </c>
      <c r="H43" s="316">
        <v>37</v>
      </c>
      <c r="I43" s="55"/>
      <c r="J43" s="54"/>
      <c r="L43" s="690">
        <f t="shared" si="4"/>
        <v>5.93</v>
      </c>
      <c r="M43" s="691">
        <f t="shared" si="5"/>
        <v>6.55</v>
      </c>
    </row>
    <row r="44" spans="1:13" x14ac:dyDescent="0.25">
      <c r="A44" s="43" t="s">
        <v>77</v>
      </c>
      <c r="B44" s="45" t="s">
        <v>78</v>
      </c>
      <c r="C44" s="41">
        <v>1998</v>
      </c>
      <c r="D44" s="226" t="s">
        <v>106</v>
      </c>
      <c r="E44" s="625">
        <v>5.97</v>
      </c>
      <c r="F44" s="626">
        <v>7.89</v>
      </c>
      <c r="G44" s="91">
        <f t="shared" si="3"/>
        <v>41</v>
      </c>
      <c r="H44" s="317">
        <v>38</v>
      </c>
      <c r="I44" s="294"/>
      <c r="J44" s="310"/>
      <c r="L44" s="690">
        <f t="shared" si="4"/>
        <v>5.97</v>
      </c>
      <c r="M44" s="691">
        <f t="shared" si="5"/>
        <v>7.89</v>
      </c>
    </row>
    <row r="45" spans="1:13" ht="15.75" thickBot="1" x14ac:dyDescent="0.3">
      <c r="A45" s="43" t="s">
        <v>239</v>
      </c>
      <c r="B45" s="45" t="s">
        <v>240</v>
      </c>
      <c r="C45" s="41">
        <v>1998</v>
      </c>
      <c r="D45" s="238" t="s">
        <v>236</v>
      </c>
      <c r="E45" s="625">
        <v>5.99</v>
      </c>
      <c r="F45" s="626">
        <v>6.56</v>
      </c>
      <c r="G45" s="91">
        <f t="shared" si="3"/>
        <v>41</v>
      </c>
      <c r="H45" s="318">
        <v>39</v>
      </c>
      <c r="I45" s="55"/>
      <c r="J45" s="54"/>
      <c r="L45" s="690">
        <f t="shared" si="4"/>
        <v>5.99</v>
      </c>
      <c r="M45" s="691">
        <f t="shared" si="5"/>
        <v>6.56</v>
      </c>
    </row>
    <row r="46" spans="1:13" x14ac:dyDescent="0.25">
      <c r="A46" s="65" t="s">
        <v>230</v>
      </c>
      <c r="B46" s="64" t="s">
        <v>231</v>
      </c>
      <c r="C46" s="643">
        <v>1997</v>
      </c>
      <c r="D46" s="238" t="s">
        <v>160</v>
      </c>
      <c r="E46" s="625">
        <v>6.12</v>
      </c>
      <c r="F46" s="626">
        <v>7.86</v>
      </c>
      <c r="G46" s="91">
        <f t="shared" si="3"/>
        <v>38.999999999999993</v>
      </c>
      <c r="H46" s="316">
        <v>40</v>
      </c>
      <c r="I46" s="55"/>
      <c r="J46" s="54"/>
      <c r="L46" s="690">
        <f t="shared" si="4"/>
        <v>6.12</v>
      </c>
      <c r="M46" s="691">
        <f t="shared" si="5"/>
        <v>7.86</v>
      </c>
    </row>
    <row r="47" spans="1:13" x14ac:dyDescent="0.25">
      <c r="A47" s="69" t="s">
        <v>194</v>
      </c>
      <c r="B47" s="68" t="s">
        <v>193</v>
      </c>
      <c r="C47" s="67">
        <v>1995</v>
      </c>
      <c r="D47" s="694" t="s">
        <v>195</v>
      </c>
      <c r="E47" s="625">
        <v>6.15</v>
      </c>
      <c r="F47" s="626"/>
      <c r="G47" s="91">
        <f t="shared" si="3"/>
        <v>38.999999999999993</v>
      </c>
      <c r="H47" s="317">
        <v>41</v>
      </c>
      <c r="I47" s="294"/>
      <c r="J47" s="310"/>
      <c r="L47" s="690">
        <f t="shared" si="4"/>
        <v>6.15</v>
      </c>
      <c r="M47" s="691">
        <f t="shared" si="5"/>
        <v>6.15</v>
      </c>
    </row>
    <row r="48" spans="1:13" ht="15.75" thickBot="1" x14ac:dyDescent="0.3">
      <c r="A48" s="128" t="s">
        <v>267</v>
      </c>
      <c r="B48" s="127" t="s">
        <v>187</v>
      </c>
      <c r="C48" s="126">
        <v>1997</v>
      </c>
      <c r="D48" s="589" t="s">
        <v>227</v>
      </c>
      <c r="E48" s="625">
        <v>6.16</v>
      </c>
      <c r="F48" s="626">
        <v>6.34</v>
      </c>
      <c r="G48" s="91">
        <f t="shared" si="3"/>
        <v>38.999999999999993</v>
      </c>
      <c r="H48" s="318">
        <v>42</v>
      </c>
      <c r="I48" s="55"/>
      <c r="J48" s="54"/>
      <c r="L48" s="690">
        <f t="shared" si="4"/>
        <v>6.16</v>
      </c>
      <c r="M48" s="691">
        <f t="shared" si="5"/>
        <v>6.34</v>
      </c>
    </row>
    <row r="49" spans="1:13" x14ac:dyDescent="0.25">
      <c r="A49" s="43" t="s">
        <v>241</v>
      </c>
      <c r="B49" s="45" t="s">
        <v>242</v>
      </c>
      <c r="C49" s="41">
        <v>1997</v>
      </c>
      <c r="D49" s="591" t="s">
        <v>236</v>
      </c>
      <c r="E49" s="625">
        <v>6.33</v>
      </c>
      <c r="F49" s="626">
        <v>7.76</v>
      </c>
      <c r="G49" s="91">
        <f t="shared" si="3"/>
        <v>36.999999999999993</v>
      </c>
      <c r="H49" s="316">
        <v>43</v>
      </c>
      <c r="I49" s="55"/>
      <c r="J49" s="54"/>
      <c r="L49" s="690">
        <f t="shared" si="4"/>
        <v>6.33</v>
      </c>
      <c r="M49" s="691">
        <f t="shared" si="5"/>
        <v>7.76</v>
      </c>
    </row>
    <row r="50" spans="1:13" x14ac:dyDescent="0.25">
      <c r="A50" s="65" t="s">
        <v>214</v>
      </c>
      <c r="B50" s="632" t="s">
        <v>40</v>
      </c>
      <c r="C50" s="63">
        <v>1997</v>
      </c>
      <c r="D50" s="577" t="s">
        <v>213</v>
      </c>
      <c r="E50" s="625">
        <v>6.47</v>
      </c>
      <c r="F50" s="626">
        <v>6.4</v>
      </c>
      <c r="G50" s="91">
        <f t="shared" si="3"/>
        <v>36.999999999999993</v>
      </c>
      <c r="H50" s="317">
        <v>44</v>
      </c>
      <c r="I50" s="55"/>
      <c r="J50" s="54"/>
      <c r="L50" s="690">
        <f t="shared" si="4"/>
        <v>6.4</v>
      </c>
      <c r="M50" s="691">
        <f t="shared" si="5"/>
        <v>6.47</v>
      </c>
    </row>
    <row r="51" spans="1:13" ht="15.75" thickBot="1" x14ac:dyDescent="0.3">
      <c r="A51" s="43" t="s">
        <v>39</v>
      </c>
      <c r="B51" s="46" t="s">
        <v>38</v>
      </c>
      <c r="C51" s="41">
        <v>1996</v>
      </c>
      <c r="D51" s="238" t="s">
        <v>31</v>
      </c>
      <c r="E51" s="625"/>
      <c r="F51" s="626">
        <v>6.55</v>
      </c>
      <c r="G51" s="91">
        <f t="shared" si="3"/>
        <v>34.999999999999993</v>
      </c>
      <c r="H51" s="318">
        <v>45</v>
      </c>
      <c r="I51" s="294"/>
      <c r="J51" s="310"/>
      <c r="L51" s="690">
        <f t="shared" si="4"/>
        <v>6.55</v>
      </c>
      <c r="M51" s="691">
        <f t="shared" si="5"/>
        <v>6.55</v>
      </c>
    </row>
    <row r="52" spans="1:13" x14ac:dyDescent="0.25">
      <c r="A52" s="43" t="s">
        <v>244</v>
      </c>
      <c r="B52" s="45" t="s">
        <v>200</v>
      </c>
      <c r="C52" s="41">
        <v>1997</v>
      </c>
      <c r="D52" s="575" t="s">
        <v>145</v>
      </c>
      <c r="E52" s="625">
        <v>6.99</v>
      </c>
      <c r="F52" s="626">
        <v>7.15</v>
      </c>
      <c r="G52" s="91">
        <f t="shared" si="3"/>
        <v>30.999999999999996</v>
      </c>
      <c r="H52" s="316">
        <v>46</v>
      </c>
      <c r="I52" s="55"/>
      <c r="J52" s="54"/>
      <c r="L52" s="690">
        <f t="shared" si="4"/>
        <v>6.99</v>
      </c>
      <c r="M52" s="691">
        <f t="shared" si="5"/>
        <v>7.15</v>
      </c>
    </row>
    <row r="53" spans="1:13" x14ac:dyDescent="0.25">
      <c r="A53" s="69" t="s">
        <v>196</v>
      </c>
      <c r="B53" s="68" t="s">
        <v>197</v>
      </c>
      <c r="C53" s="67">
        <v>1995</v>
      </c>
      <c r="D53" s="697" t="s">
        <v>195</v>
      </c>
      <c r="E53" s="625">
        <v>7.2</v>
      </c>
      <c r="F53" s="626"/>
      <c r="G53" s="91">
        <f t="shared" si="3"/>
        <v>28.999999999999993</v>
      </c>
      <c r="H53" s="317">
        <v>47</v>
      </c>
      <c r="I53" s="698"/>
      <c r="J53" s="310"/>
      <c r="L53" s="690">
        <f t="shared" si="4"/>
        <v>7.2</v>
      </c>
      <c r="M53" s="691">
        <f t="shared" si="5"/>
        <v>7.2</v>
      </c>
    </row>
    <row r="54" spans="1:13" ht="15.75" thickBot="1" x14ac:dyDescent="0.3">
      <c r="A54" s="43" t="s">
        <v>199</v>
      </c>
      <c r="B54" s="64" t="s">
        <v>200</v>
      </c>
      <c r="C54" s="63">
        <v>1997</v>
      </c>
      <c r="D54" s="697" t="s">
        <v>195</v>
      </c>
      <c r="E54" s="625">
        <v>7.29</v>
      </c>
      <c r="F54" s="626"/>
      <c r="G54" s="91">
        <f t="shared" si="3"/>
        <v>27.999999999999989</v>
      </c>
      <c r="H54" s="318">
        <v>48</v>
      </c>
      <c r="I54" s="294"/>
      <c r="J54" s="310"/>
      <c r="L54" s="690">
        <f t="shared" si="4"/>
        <v>7.29</v>
      </c>
      <c r="M54" s="691">
        <f t="shared" si="5"/>
        <v>7.29</v>
      </c>
    </row>
    <row r="55" spans="1:13" x14ac:dyDescent="0.25">
      <c r="A55" s="32" t="s">
        <v>79</v>
      </c>
      <c r="B55" s="45" t="s">
        <v>80</v>
      </c>
      <c r="C55" s="41">
        <v>1999</v>
      </c>
      <c r="D55" s="291" t="s">
        <v>106</v>
      </c>
      <c r="E55" s="625">
        <v>9.4700000000000006</v>
      </c>
      <c r="F55" s="626">
        <v>10.8</v>
      </c>
      <c r="G55" s="91">
        <f t="shared" si="3"/>
        <v>5.9999999999999964</v>
      </c>
      <c r="H55" s="316">
        <v>49</v>
      </c>
      <c r="I55" s="294"/>
      <c r="J55" s="310"/>
      <c r="L55" s="690">
        <f t="shared" si="4"/>
        <v>9.4700000000000006</v>
      </c>
      <c r="M55" s="691">
        <f t="shared" si="5"/>
        <v>10.8</v>
      </c>
    </row>
    <row r="56" spans="1:13" x14ac:dyDescent="0.25">
      <c r="A56" s="128" t="s">
        <v>224</v>
      </c>
      <c r="B56" s="127" t="s">
        <v>88</v>
      </c>
      <c r="C56" s="126">
        <v>1998</v>
      </c>
      <c r="D56" s="577" t="s">
        <v>220</v>
      </c>
      <c r="E56" s="625">
        <v>9.6199999999999992</v>
      </c>
      <c r="F56" s="626">
        <v>10.06</v>
      </c>
      <c r="G56" s="91">
        <f t="shared" si="3"/>
        <v>3.9999999999999858</v>
      </c>
      <c r="H56" s="317">
        <v>50</v>
      </c>
      <c r="I56" s="55"/>
      <c r="J56" s="54"/>
      <c r="L56" s="690">
        <f t="shared" si="4"/>
        <v>9.6199999999999992</v>
      </c>
      <c r="M56" s="691">
        <f t="shared" si="5"/>
        <v>10.06</v>
      </c>
    </row>
    <row r="57" spans="1:13" ht="15.75" thickBot="1" x14ac:dyDescent="0.3">
      <c r="A57" s="128" t="s">
        <v>265</v>
      </c>
      <c r="B57" s="127" t="s">
        <v>266</v>
      </c>
      <c r="C57" s="126">
        <v>1999</v>
      </c>
      <c r="D57" s="577" t="s">
        <v>209</v>
      </c>
      <c r="E57" s="625"/>
      <c r="F57" s="626"/>
      <c r="G57" s="91">
        <v>0</v>
      </c>
      <c r="H57" s="318">
        <v>51</v>
      </c>
      <c r="I57" s="294"/>
      <c r="J57" s="310"/>
      <c r="L57" s="690"/>
      <c r="M57" s="691">
        <f t="shared" si="5"/>
        <v>0</v>
      </c>
    </row>
    <row r="58" spans="1:13" ht="15.75" thickBot="1" x14ac:dyDescent="0.3">
      <c r="A58" s="398" t="s">
        <v>234</v>
      </c>
      <c r="B58" s="399" t="s">
        <v>216</v>
      </c>
      <c r="C58" s="400">
        <v>1996</v>
      </c>
      <c r="D58" s="696" t="s">
        <v>160</v>
      </c>
      <c r="E58" s="644"/>
      <c r="F58" s="689"/>
      <c r="G58" s="90">
        <v>0</v>
      </c>
      <c r="H58" s="316">
        <v>52</v>
      </c>
      <c r="I58" s="55"/>
      <c r="J58" s="54"/>
      <c r="L58" s="690"/>
      <c r="M58" s="691">
        <f t="shared" si="5"/>
        <v>0</v>
      </c>
    </row>
    <row r="59" spans="1:13" ht="15.75" thickTop="1" x14ac:dyDescent="0.25">
      <c r="H59" s="53"/>
    </row>
    <row r="61" spans="1:13" x14ac:dyDescent="0.25">
      <c r="K61" s="89"/>
    </row>
  </sheetData>
  <sortState ref="A7:M58">
    <sortCondition ref="L7:L58"/>
    <sortCondition ref="M7:M58"/>
    <sortCondition descending="1" ref="G7:G58"/>
  </sortState>
  <mergeCells count="2">
    <mergeCell ref="F2:H2"/>
    <mergeCell ref="A1:I1"/>
  </mergeCells>
  <conditionalFormatting sqref="E7:F10 E14:F15 E20:F30 E34:F58">
    <cfRule type="cellIs" dxfId="45" priority="48" operator="equal">
      <formula>100</formula>
    </cfRule>
  </conditionalFormatting>
  <conditionalFormatting sqref="E7:F10 E14:F15 E20:F30 E34:F58">
    <cfRule type="cellIs" dxfId="44" priority="47" operator="equal">
      <formula>100</formula>
    </cfRule>
  </conditionalFormatting>
  <conditionalFormatting sqref="E26:F28">
    <cfRule type="cellIs" dxfId="43" priority="46" operator="equal">
      <formula>100</formula>
    </cfRule>
  </conditionalFormatting>
  <conditionalFormatting sqref="E26:F28">
    <cfRule type="cellIs" dxfId="42" priority="45" operator="equal">
      <formula>100</formula>
    </cfRule>
  </conditionalFormatting>
  <conditionalFormatting sqref="E14:F15">
    <cfRule type="cellIs" dxfId="41" priority="44" operator="equal">
      <formula>100</formula>
    </cfRule>
  </conditionalFormatting>
  <conditionalFormatting sqref="E14:F15">
    <cfRule type="cellIs" dxfId="40" priority="43" operator="equal">
      <formula>100</formula>
    </cfRule>
  </conditionalFormatting>
  <conditionalFormatting sqref="E10:F10">
    <cfRule type="cellIs" dxfId="39" priority="42" operator="equal">
      <formula>100</formula>
    </cfRule>
  </conditionalFormatting>
  <conditionalFormatting sqref="E10:F10">
    <cfRule type="cellIs" dxfId="38" priority="41" operator="equal">
      <formula>100</formula>
    </cfRule>
  </conditionalFormatting>
  <conditionalFormatting sqref="E11:F11">
    <cfRule type="cellIs" dxfId="37" priority="40" operator="equal">
      <formula>100</formula>
    </cfRule>
  </conditionalFormatting>
  <conditionalFormatting sqref="E11:F11">
    <cfRule type="cellIs" dxfId="36" priority="39" operator="equal">
      <formula>100</formula>
    </cfRule>
  </conditionalFormatting>
  <conditionalFormatting sqref="E15:F15">
    <cfRule type="cellIs" dxfId="35" priority="36" operator="equal">
      <formula>100</formula>
    </cfRule>
  </conditionalFormatting>
  <conditionalFormatting sqref="E15:F15">
    <cfRule type="cellIs" dxfId="34" priority="35" operator="equal">
      <formula>100</formula>
    </cfRule>
  </conditionalFormatting>
  <conditionalFormatting sqref="E8:F8">
    <cfRule type="cellIs" dxfId="33" priority="34" operator="equal">
      <formula>100</formula>
    </cfRule>
  </conditionalFormatting>
  <conditionalFormatting sqref="E8:F8">
    <cfRule type="cellIs" dxfId="32" priority="33" operator="equal">
      <formula>100</formula>
    </cfRule>
  </conditionalFormatting>
  <conditionalFormatting sqref="E9:F9">
    <cfRule type="cellIs" dxfId="31" priority="32" operator="equal">
      <formula>100</formula>
    </cfRule>
  </conditionalFormatting>
  <conditionalFormatting sqref="E9:F9">
    <cfRule type="cellIs" dxfId="30" priority="31" operator="equal">
      <formula>100</formula>
    </cfRule>
  </conditionalFormatting>
  <conditionalFormatting sqref="E11:F11">
    <cfRule type="cellIs" dxfId="29" priority="30" operator="equal">
      <formula>100</formula>
    </cfRule>
  </conditionalFormatting>
  <conditionalFormatting sqref="E11:F11">
    <cfRule type="cellIs" dxfId="28" priority="29" operator="equal">
      <formula>100</formula>
    </cfRule>
  </conditionalFormatting>
  <conditionalFormatting sqref="E19:F19">
    <cfRule type="cellIs" dxfId="27" priority="26" operator="equal">
      <formula>100</formula>
    </cfRule>
  </conditionalFormatting>
  <conditionalFormatting sqref="E19:F19">
    <cfRule type="cellIs" dxfId="26" priority="25" operator="equal">
      <formula>100</formula>
    </cfRule>
  </conditionalFormatting>
  <conditionalFormatting sqref="E19:F19">
    <cfRule type="cellIs" dxfId="25" priority="24" operator="equal">
      <formula>100</formula>
    </cfRule>
  </conditionalFormatting>
  <conditionalFormatting sqref="E19:F19">
    <cfRule type="cellIs" dxfId="24" priority="23" operator="equal">
      <formula>100</formula>
    </cfRule>
  </conditionalFormatting>
  <conditionalFormatting sqref="E13:F13">
    <cfRule type="cellIs" dxfId="23" priority="22" operator="equal">
      <formula>100</formula>
    </cfRule>
  </conditionalFormatting>
  <conditionalFormatting sqref="E13:F13">
    <cfRule type="cellIs" dxfId="22" priority="21" operator="equal">
      <formula>100</formula>
    </cfRule>
  </conditionalFormatting>
  <conditionalFormatting sqref="E12:F12">
    <cfRule type="cellIs" dxfId="21" priority="20" operator="equal">
      <formula>100</formula>
    </cfRule>
  </conditionalFormatting>
  <conditionalFormatting sqref="E12:F12">
    <cfRule type="cellIs" dxfId="20" priority="19" operator="equal">
      <formula>100</formula>
    </cfRule>
  </conditionalFormatting>
  <conditionalFormatting sqref="E12:F12">
    <cfRule type="cellIs" dxfId="19" priority="18" operator="equal">
      <formula>100</formula>
    </cfRule>
  </conditionalFormatting>
  <conditionalFormatting sqref="E12:F12">
    <cfRule type="cellIs" dxfId="18" priority="17" operator="equal">
      <formula>100</formula>
    </cfRule>
  </conditionalFormatting>
  <conditionalFormatting sqref="E31:F33">
    <cfRule type="cellIs" dxfId="17" priority="16" operator="equal">
      <formula>100</formula>
    </cfRule>
  </conditionalFormatting>
  <conditionalFormatting sqref="E31:F33">
    <cfRule type="cellIs" dxfId="16" priority="15" operator="equal">
      <formula>100</formula>
    </cfRule>
  </conditionalFormatting>
  <conditionalFormatting sqref="E31:F33">
    <cfRule type="cellIs" dxfId="15" priority="14" operator="equal">
      <formula>100</formula>
    </cfRule>
  </conditionalFormatting>
  <conditionalFormatting sqref="E31:F33">
    <cfRule type="cellIs" dxfId="14" priority="13" operator="equal">
      <formula>100</formula>
    </cfRule>
  </conditionalFormatting>
  <conditionalFormatting sqref="E16:F16">
    <cfRule type="cellIs" dxfId="13" priority="12" operator="equal">
      <formula>100</formula>
    </cfRule>
  </conditionalFormatting>
  <conditionalFormatting sqref="E16:F16">
    <cfRule type="cellIs" dxfId="12" priority="11" operator="equal">
      <formula>100</formula>
    </cfRule>
  </conditionalFormatting>
  <conditionalFormatting sqref="E16:F16">
    <cfRule type="cellIs" dxfId="11" priority="10" operator="equal">
      <formula>100</formula>
    </cfRule>
  </conditionalFormatting>
  <conditionalFormatting sqref="E16:F16">
    <cfRule type="cellIs" dxfId="10" priority="9" operator="equal">
      <formula>100</formula>
    </cfRule>
  </conditionalFormatting>
  <conditionalFormatting sqref="E17:F17">
    <cfRule type="cellIs" dxfId="9" priority="8" operator="equal">
      <formula>100</formula>
    </cfRule>
  </conditionalFormatting>
  <conditionalFormatting sqref="E17:F17">
    <cfRule type="cellIs" dxfId="8" priority="7" operator="equal">
      <formula>100</formula>
    </cfRule>
  </conditionalFormatting>
  <conditionalFormatting sqref="E17:F17">
    <cfRule type="cellIs" dxfId="7" priority="6" operator="equal">
      <formula>100</formula>
    </cfRule>
  </conditionalFormatting>
  <conditionalFormatting sqref="E17:F17">
    <cfRule type="cellIs" dxfId="6" priority="5" operator="equal">
      <formula>100</formula>
    </cfRule>
  </conditionalFormatting>
  <conditionalFormatting sqref="E18:F18">
    <cfRule type="cellIs" dxfId="5" priority="4" operator="equal">
      <formula>100</formula>
    </cfRule>
  </conditionalFormatting>
  <conditionalFormatting sqref="E18:F18">
    <cfRule type="cellIs" dxfId="4" priority="3" operator="equal">
      <formula>100</formula>
    </cfRule>
  </conditionalFormatting>
  <conditionalFormatting sqref="E18:F18">
    <cfRule type="cellIs" dxfId="3" priority="2" operator="equal">
      <formula>100</formula>
    </cfRule>
  </conditionalFormatting>
  <conditionalFormatting sqref="E18:F18">
    <cfRule type="cellIs" dxfId="2" priority="1" operator="equal">
      <formula>100</formula>
    </cfRule>
  </conditionalFormatting>
  <pageMargins left="0.70866141732283472" right="0.70866141732283472" top="0.78740157480314965" bottom="0.78740157480314965" header="0.31496062992125984" footer="0.31496062992125984"/>
  <pageSetup paperSize="9" scale="84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59"/>
  <sheetViews>
    <sheetView topLeftCell="A42" zoomScale="110" zoomScaleNormal="110" workbookViewId="0">
      <selection activeCell="L61" sqref="L61"/>
    </sheetView>
  </sheetViews>
  <sheetFormatPr defaultRowHeight="15" x14ac:dyDescent="0.25"/>
  <cols>
    <col min="1" max="1" width="13.5703125" customWidth="1"/>
    <col min="2" max="2" width="12.140625" customWidth="1"/>
    <col min="4" max="4" width="28.5703125" customWidth="1"/>
    <col min="8" max="8" width="11.28515625" bestFit="1" customWidth="1"/>
    <col min="13" max="13" width="9.140625" style="93"/>
  </cols>
  <sheetData>
    <row r="1" spans="1:15" ht="23.25" x14ac:dyDescent="0.35">
      <c r="A1" s="787" t="s">
        <v>182</v>
      </c>
      <c r="B1" s="787"/>
      <c r="C1" s="787"/>
      <c r="D1" s="787"/>
      <c r="E1" s="787"/>
      <c r="F1" s="787"/>
      <c r="G1" s="787"/>
      <c r="H1" s="787"/>
      <c r="I1" s="787"/>
      <c r="J1" s="55"/>
      <c r="K1" s="54"/>
      <c r="L1" s="54"/>
      <c r="N1" s="1"/>
    </row>
    <row r="2" spans="1:15" ht="15.75" x14ac:dyDescent="0.25">
      <c r="A2" s="88" t="s">
        <v>23</v>
      </c>
      <c r="F2" s="789" t="s">
        <v>249</v>
      </c>
      <c r="G2" s="789"/>
      <c r="H2" s="789"/>
      <c r="I2" s="789"/>
      <c r="J2" s="55"/>
      <c r="K2" s="54"/>
      <c r="L2" s="54"/>
      <c r="N2" s="1"/>
    </row>
    <row r="3" spans="1:15" ht="15.75" x14ac:dyDescent="0.25">
      <c r="A3" s="87"/>
      <c r="B3" s="86"/>
      <c r="C3" s="86"/>
      <c r="D3" s="86"/>
      <c r="E3" s="86"/>
      <c r="F3" s="86"/>
      <c r="G3" s="86"/>
      <c r="H3" s="86"/>
      <c r="I3" s="86"/>
      <c r="J3" s="55"/>
      <c r="K3" s="54"/>
      <c r="L3" s="54"/>
      <c r="N3" s="1"/>
    </row>
    <row r="4" spans="1:15" ht="15.75" x14ac:dyDescent="0.25">
      <c r="A4" s="788" t="s">
        <v>44</v>
      </c>
      <c r="B4" s="788"/>
      <c r="C4" s="788"/>
      <c r="D4" s="788"/>
      <c r="E4" s="788"/>
      <c r="F4" s="788"/>
      <c r="G4" s="788"/>
      <c r="H4" s="788"/>
      <c r="I4" s="788"/>
      <c r="J4" s="55"/>
      <c r="K4" s="54"/>
      <c r="L4" s="54"/>
      <c r="N4" s="1"/>
    </row>
    <row r="5" spans="1:15" ht="15.75" thickBot="1" x14ac:dyDescent="0.3">
      <c r="A5" s="84"/>
      <c r="B5" s="83"/>
      <c r="C5" s="83"/>
      <c r="D5" s="83"/>
      <c r="E5" s="83"/>
      <c r="F5" s="83"/>
      <c r="G5" s="83"/>
      <c r="H5" s="83"/>
      <c r="I5" s="83"/>
      <c r="J5" s="55"/>
      <c r="K5" s="54"/>
      <c r="L5" s="54"/>
      <c r="N5" s="1"/>
    </row>
    <row r="6" spans="1:15" ht="24" thickTop="1" thickBot="1" x14ac:dyDescent="0.3">
      <c r="A6" s="82" t="s">
        <v>1</v>
      </c>
      <c r="B6" s="81" t="s">
        <v>2</v>
      </c>
      <c r="C6" s="80" t="s">
        <v>3</v>
      </c>
      <c r="D6" s="79" t="s">
        <v>4</v>
      </c>
      <c r="E6" s="613" t="s">
        <v>15</v>
      </c>
      <c r="F6" s="614" t="s">
        <v>16</v>
      </c>
      <c r="G6" s="614" t="s">
        <v>17</v>
      </c>
      <c r="H6" s="76" t="s">
        <v>41</v>
      </c>
      <c r="I6" s="75" t="s">
        <v>7</v>
      </c>
      <c r="J6" s="95"/>
      <c r="K6" s="54"/>
      <c r="L6" s="257">
        <v>1</v>
      </c>
      <c r="M6" s="258">
        <v>2</v>
      </c>
      <c r="N6" s="259">
        <v>3</v>
      </c>
    </row>
    <row r="7" spans="1:15" ht="15.75" thickBot="1" x14ac:dyDescent="0.3">
      <c r="A7" s="52" t="s">
        <v>243</v>
      </c>
      <c r="B7" s="71" t="s">
        <v>266</v>
      </c>
      <c r="C7" s="70">
        <v>1996</v>
      </c>
      <c r="D7" s="226" t="s">
        <v>145</v>
      </c>
      <c r="E7" s="405">
        <v>746</v>
      </c>
      <c r="F7" s="406">
        <v>0</v>
      </c>
      <c r="G7" s="406">
        <v>0</v>
      </c>
      <c r="H7" s="57">
        <v>63</v>
      </c>
      <c r="I7" s="316">
        <v>1</v>
      </c>
      <c r="J7" s="55"/>
      <c r="K7" s="54"/>
      <c r="L7" s="407">
        <f t="shared" ref="L7:L38" si="0">MAX(E7:G7)</f>
        <v>746</v>
      </c>
      <c r="M7" s="407">
        <f t="shared" ref="M7:M38" si="1">SUM(E7:G7)-L7-N7</f>
        <v>0</v>
      </c>
      <c r="N7" s="407">
        <f t="shared" ref="N7:N38" si="2">MIN(E7:G7)</f>
        <v>0</v>
      </c>
    </row>
    <row r="8" spans="1:15" ht="15.75" thickBot="1" x14ac:dyDescent="0.3">
      <c r="A8" s="128" t="s">
        <v>201</v>
      </c>
      <c r="B8" s="127" t="s">
        <v>202</v>
      </c>
      <c r="C8" s="126">
        <v>1998</v>
      </c>
      <c r="D8" s="292" t="s">
        <v>141</v>
      </c>
      <c r="E8" s="403">
        <v>719</v>
      </c>
      <c r="F8" s="404">
        <v>726</v>
      </c>
      <c r="G8" s="404">
        <v>744</v>
      </c>
      <c r="H8" s="57">
        <v>63</v>
      </c>
      <c r="I8" s="316">
        <v>2</v>
      </c>
      <c r="J8" s="55"/>
      <c r="K8" s="54"/>
      <c r="L8" s="407">
        <f t="shared" si="0"/>
        <v>744</v>
      </c>
      <c r="M8" s="407">
        <f t="shared" si="1"/>
        <v>726</v>
      </c>
      <c r="N8" s="407">
        <f t="shared" si="2"/>
        <v>719</v>
      </c>
    </row>
    <row r="9" spans="1:15" ht="15.75" thickBot="1" x14ac:dyDescent="0.3">
      <c r="A9" s="43" t="s">
        <v>192</v>
      </c>
      <c r="B9" s="45" t="s">
        <v>193</v>
      </c>
      <c r="C9" s="41">
        <v>1997</v>
      </c>
      <c r="D9" s="226" t="s">
        <v>188</v>
      </c>
      <c r="E9" s="403">
        <v>712</v>
      </c>
      <c r="F9" s="404">
        <v>741</v>
      </c>
      <c r="G9" s="404">
        <v>741</v>
      </c>
      <c r="H9" s="57">
        <f>IF(MAX(E9:G9)&lt;4.2,0,(MAX(E9:G9)-425)*0.2)</f>
        <v>63.2</v>
      </c>
      <c r="I9" s="316">
        <v>3</v>
      </c>
      <c r="J9" s="55"/>
      <c r="K9" s="54"/>
      <c r="L9" s="407">
        <f t="shared" si="0"/>
        <v>741</v>
      </c>
      <c r="M9" s="407">
        <f t="shared" si="1"/>
        <v>741</v>
      </c>
      <c r="N9" s="407">
        <f t="shared" si="2"/>
        <v>712</v>
      </c>
    </row>
    <row r="10" spans="1:15" ht="15.75" thickBot="1" x14ac:dyDescent="0.3">
      <c r="A10" s="140" t="s">
        <v>97</v>
      </c>
      <c r="B10" s="127" t="s">
        <v>98</v>
      </c>
      <c r="C10" s="138">
        <v>1997</v>
      </c>
      <c r="D10" s="577" t="s">
        <v>206</v>
      </c>
      <c r="E10" s="403">
        <v>690</v>
      </c>
      <c r="F10" s="404">
        <v>717</v>
      </c>
      <c r="G10" s="404">
        <v>717</v>
      </c>
      <c r="H10" s="57">
        <v>57</v>
      </c>
      <c r="I10" s="316">
        <v>4</v>
      </c>
      <c r="J10" s="55"/>
      <c r="K10" s="54"/>
      <c r="L10" s="407">
        <f t="shared" si="0"/>
        <v>717</v>
      </c>
      <c r="M10" s="407">
        <f t="shared" si="1"/>
        <v>717</v>
      </c>
      <c r="N10" s="407">
        <f t="shared" si="2"/>
        <v>690</v>
      </c>
    </row>
    <row r="11" spans="1:15" ht="15.75" thickBot="1" x14ac:dyDescent="0.3">
      <c r="A11" s="128" t="s">
        <v>93</v>
      </c>
      <c r="B11" s="114" t="s">
        <v>94</v>
      </c>
      <c r="C11" s="126">
        <v>1997</v>
      </c>
      <c r="D11" s="389" t="s">
        <v>206</v>
      </c>
      <c r="E11" s="403">
        <v>0</v>
      </c>
      <c r="F11" s="404">
        <v>707</v>
      </c>
      <c r="G11" s="404">
        <v>717</v>
      </c>
      <c r="H11" s="57">
        <v>57</v>
      </c>
      <c r="I11" s="316">
        <v>5</v>
      </c>
      <c r="J11" s="55"/>
      <c r="K11" s="54"/>
      <c r="L11" s="407">
        <f t="shared" si="0"/>
        <v>717</v>
      </c>
      <c r="M11" s="407">
        <f t="shared" si="1"/>
        <v>707</v>
      </c>
      <c r="N11" s="407">
        <f t="shared" si="2"/>
        <v>0</v>
      </c>
      <c r="O11" s="306"/>
    </row>
    <row r="12" spans="1:15" ht="15.75" thickBot="1" x14ac:dyDescent="0.3">
      <c r="A12" s="43" t="s">
        <v>186</v>
      </c>
      <c r="B12" s="64" t="s">
        <v>187</v>
      </c>
      <c r="C12" s="61">
        <v>1999</v>
      </c>
      <c r="D12" s="226" t="s">
        <v>188</v>
      </c>
      <c r="E12" s="403">
        <v>700</v>
      </c>
      <c r="F12" s="404">
        <v>708</v>
      </c>
      <c r="G12" s="404">
        <v>0</v>
      </c>
      <c r="H12" s="57">
        <v>55</v>
      </c>
      <c r="I12" s="316">
        <v>6</v>
      </c>
      <c r="J12" s="55"/>
      <c r="K12" s="54"/>
      <c r="L12" s="407">
        <f t="shared" si="0"/>
        <v>708</v>
      </c>
      <c r="M12" s="407">
        <f t="shared" si="1"/>
        <v>700</v>
      </c>
      <c r="N12" s="407">
        <f t="shared" si="2"/>
        <v>0</v>
      </c>
    </row>
    <row r="13" spans="1:15" ht="15.75" thickBot="1" x14ac:dyDescent="0.3">
      <c r="A13" s="43" t="s">
        <v>244</v>
      </c>
      <c r="B13" s="62" t="s">
        <v>200</v>
      </c>
      <c r="C13" s="61">
        <v>1997</v>
      </c>
      <c r="D13" s="226" t="s">
        <v>145</v>
      </c>
      <c r="E13" s="403">
        <v>0</v>
      </c>
      <c r="F13" s="404">
        <v>692</v>
      </c>
      <c r="G13" s="404">
        <v>696</v>
      </c>
      <c r="H13" s="57">
        <v>53</v>
      </c>
      <c r="I13" s="316">
        <v>7</v>
      </c>
      <c r="J13" s="55"/>
      <c r="K13" s="54"/>
      <c r="L13" s="407">
        <f t="shared" si="0"/>
        <v>696</v>
      </c>
      <c r="M13" s="407">
        <f t="shared" si="1"/>
        <v>692</v>
      </c>
      <c r="N13" s="407">
        <f t="shared" si="2"/>
        <v>0</v>
      </c>
    </row>
    <row r="14" spans="1:15" ht="15.75" thickBot="1" x14ac:dyDescent="0.3">
      <c r="A14" s="692" t="s">
        <v>194</v>
      </c>
      <c r="B14" s="701" t="s">
        <v>193</v>
      </c>
      <c r="C14" s="67">
        <v>1995</v>
      </c>
      <c r="D14" s="597" t="s">
        <v>195</v>
      </c>
      <c r="E14" s="403">
        <v>681</v>
      </c>
      <c r="F14" s="404">
        <v>690</v>
      </c>
      <c r="G14" s="404">
        <v>696</v>
      </c>
      <c r="H14" s="57">
        <v>53</v>
      </c>
      <c r="I14" s="316">
        <v>8</v>
      </c>
      <c r="J14" s="55"/>
      <c r="K14" s="54"/>
      <c r="L14" s="407">
        <f t="shared" si="0"/>
        <v>696</v>
      </c>
      <c r="M14" s="407">
        <f t="shared" si="1"/>
        <v>690</v>
      </c>
      <c r="N14" s="407">
        <f t="shared" si="2"/>
        <v>681</v>
      </c>
    </row>
    <row r="15" spans="1:15" ht="15.75" thickBot="1" x14ac:dyDescent="0.3">
      <c r="A15" s="128" t="s">
        <v>203</v>
      </c>
      <c r="B15" s="127" t="s">
        <v>32</v>
      </c>
      <c r="C15" s="123">
        <v>1996</v>
      </c>
      <c r="D15" s="293" t="s">
        <v>141</v>
      </c>
      <c r="E15" s="403">
        <v>655</v>
      </c>
      <c r="F15" s="404">
        <v>668</v>
      </c>
      <c r="G15" s="404">
        <v>690</v>
      </c>
      <c r="H15" s="57">
        <f>IF(MAX(E15:G15)&lt;4.2,0,(MAX(E15:G15)-425)*0.2)</f>
        <v>53</v>
      </c>
      <c r="I15" s="316">
        <v>9</v>
      </c>
      <c r="J15" s="55"/>
      <c r="K15" s="54"/>
      <c r="L15" s="407">
        <f t="shared" si="0"/>
        <v>690</v>
      </c>
      <c r="M15" s="407">
        <f t="shared" si="1"/>
        <v>668</v>
      </c>
      <c r="N15" s="407">
        <f t="shared" si="2"/>
        <v>655</v>
      </c>
    </row>
    <row r="16" spans="1:15" ht="15.75" thickBot="1" x14ac:dyDescent="0.3">
      <c r="A16" s="43" t="s">
        <v>77</v>
      </c>
      <c r="B16" s="64" t="s">
        <v>78</v>
      </c>
      <c r="C16" s="61">
        <v>1998</v>
      </c>
      <c r="D16" s="291" t="s">
        <v>106</v>
      </c>
      <c r="E16" s="403">
        <v>0</v>
      </c>
      <c r="F16" s="404">
        <v>687</v>
      </c>
      <c r="G16" s="404">
        <v>683</v>
      </c>
      <c r="H16" s="57">
        <v>51</v>
      </c>
      <c r="I16" s="316">
        <v>10</v>
      </c>
      <c r="J16" s="55"/>
      <c r="K16" s="54"/>
      <c r="L16" s="407">
        <f t="shared" si="0"/>
        <v>687</v>
      </c>
      <c r="M16" s="407">
        <f t="shared" si="1"/>
        <v>683</v>
      </c>
      <c r="N16" s="407">
        <f t="shared" si="2"/>
        <v>0</v>
      </c>
    </row>
    <row r="17" spans="1:14" ht="15.75" thickBot="1" x14ac:dyDescent="0.3">
      <c r="A17" s="43" t="s">
        <v>37</v>
      </c>
      <c r="B17" s="62" t="s">
        <v>36</v>
      </c>
      <c r="C17" s="61">
        <v>1997</v>
      </c>
      <c r="D17" s="591" t="s">
        <v>31</v>
      </c>
      <c r="E17" s="403">
        <v>682</v>
      </c>
      <c r="F17" s="404">
        <v>0</v>
      </c>
      <c r="G17" s="404">
        <v>687</v>
      </c>
      <c r="H17" s="57">
        <v>51</v>
      </c>
      <c r="I17" s="316">
        <v>11</v>
      </c>
      <c r="J17" s="55"/>
      <c r="K17" s="54"/>
      <c r="L17" s="407">
        <f t="shared" si="0"/>
        <v>687</v>
      </c>
      <c r="M17" s="407">
        <f t="shared" si="1"/>
        <v>682</v>
      </c>
      <c r="N17" s="407">
        <f t="shared" si="2"/>
        <v>0</v>
      </c>
    </row>
    <row r="18" spans="1:14" ht="15.75" thickBot="1" x14ac:dyDescent="0.3">
      <c r="A18" s="128" t="s">
        <v>96</v>
      </c>
      <c r="B18" s="139" t="s">
        <v>76</v>
      </c>
      <c r="C18" s="138">
        <v>1998</v>
      </c>
      <c r="D18" s="577" t="s">
        <v>206</v>
      </c>
      <c r="E18" s="403">
        <v>657</v>
      </c>
      <c r="F18" s="404">
        <v>0</v>
      </c>
      <c r="G18" s="404">
        <v>686</v>
      </c>
      <c r="H18" s="57">
        <v>51</v>
      </c>
      <c r="I18" s="316">
        <v>12</v>
      </c>
      <c r="J18" s="55"/>
      <c r="K18" s="54"/>
      <c r="L18" s="407">
        <f t="shared" si="0"/>
        <v>686</v>
      </c>
      <c r="M18" s="407">
        <f t="shared" si="1"/>
        <v>657</v>
      </c>
      <c r="N18" s="407">
        <f t="shared" si="2"/>
        <v>0</v>
      </c>
    </row>
    <row r="19" spans="1:14" ht="15.75" thickBot="1" x14ac:dyDescent="0.3">
      <c r="A19" s="32" t="s">
        <v>235</v>
      </c>
      <c r="B19" s="45" t="s">
        <v>233</v>
      </c>
      <c r="C19" s="41">
        <v>1997</v>
      </c>
      <c r="D19" s="695" t="s">
        <v>236</v>
      </c>
      <c r="E19" s="403">
        <v>638</v>
      </c>
      <c r="F19" s="404">
        <v>684</v>
      </c>
      <c r="G19" s="404">
        <v>675</v>
      </c>
      <c r="H19" s="57">
        <v>51</v>
      </c>
      <c r="I19" s="316">
        <v>13</v>
      </c>
      <c r="J19" s="55"/>
      <c r="K19" s="54"/>
      <c r="L19" s="407">
        <f t="shared" si="0"/>
        <v>684</v>
      </c>
      <c r="M19" s="407">
        <f t="shared" si="1"/>
        <v>675</v>
      </c>
      <c r="N19" s="407">
        <f t="shared" si="2"/>
        <v>638</v>
      </c>
    </row>
    <row r="20" spans="1:14" ht="15.75" thickBot="1" x14ac:dyDescent="0.3">
      <c r="A20" s="43" t="s">
        <v>241</v>
      </c>
      <c r="B20" s="45" t="s">
        <v>242</v>
      </c>
      <c r="C20" s="41">
        <v>1997</v>
      </c>
      <c r="D20" s="695" t="s">
        <v>236</v>
      </c>
      <c r="E20" s="403">
        <v>670</v>
      </c>
      <c r="F20" s="404">
        <v>679</v>
      </c>
      <c r="G20" s="404">
        <v>668</v>
      </c>
      <c r="H20" s="57">
        <v>49</v>
      </c>
      <c r="I20" s="316">
        <v>14</v>
      </c>
      <c r="J20" s="55"/>
      <c r="K20" s="54"/>
      <c r="L20" s="407">
        <f t="shared" si="0"/>
        <v>679</v>
      </c>
      <c r="M20" s="407">
        <f t="shared" si="1"/>
        <v>670</v>
      </c>
      <c r="N20" s="407">
        <f t="shared" si="2"/>
        <v>668</v>
      </c>
    </row>
    <row r="21" spans="1:14" ht="15.75" thickBot="1" x14ac:dyDescent="0.3">
      <c r="A21" s="128" t="s">
        <v>219</v>
      </c>
      <c r="B21" s="127" t="s">
        <v>35</v>
      </c>
      <c r="C21" s="126">
        <v>1997</v>
      </c>
      <c r="D21" s="639" t="s">
        <v>220</v>
      </c>
      <c r="E21" s="403">
        <v>0</v>
      </c>
      <c r="F21" s="404">
        <v>658</v>
      </c>
      <c r="G21" s="404">
        <v>679</v>
      </c>
      <c r="H21" s="57">
        <v>49</v>
      </c>
      <c r="I21" s="316">
        <v>15</v>
      </c>
      <c r="J21" s="55"/>
      <c r="K21" s="54"/>
      <c r="L21" s="407">
        <f t="shared" si="0"/>
        <v>679</v>
      </c>
      <c r="M21" s="407">
        <f t="shared" si="1"/>
        <v>658</v>
      </c>
      <c r="N21" s="407">
        <f t="shared" si="2"/>
        <v>0</v>
      </c>
    </row>
    <row r="22" spans="1:14" ht="15.75" thickBot="1" x14ac:dyDescent="0.3">
      <c r="A22" s="43" t="s">
        <v>190</v>
      </c>
      <c r="B22" s="600" t="s">
        <v>191</v>
      </c>
      <c r="C22" s="596">
        <v>1996</v>
      </c>
      <c r="D22" s="226" t="s">
        <v>188</v>
      </c>
      <c r="E22" s="403">
        <v>659</v>
      </c>
      <c r="F22" s="404">
        <v>677</v>
      </c>
      <c r="G22" s="404">
        <v>677</v>
      </c>
      <c r="H22" s="57">
        <v>49</v>
      </c>
      <c r="I22" s="316">
        <v>16</v>
      </c>
      <c r="J22" s="55"/>
      <c r="K22" s="54"/>
      <c r="L22" s="407">
        <f t="shared" si="0"/>
        <v>677</v>
      </c>
      <c r="M22" s="407">
        <f t="shared" si="1"/>
        <v>677</v>
      </c>
      <c r="N22" s="407">
        <f t="shared" si="2"/>
        <v>659</v>
      </c>
    </row>
    <row r="23" spans="1:14" ht="15.75" thickBot="1" x14ac:dyDescent="0.3">
      <c r="A23" s="32" t="s">
        <v>79</v>
      </c>
      <c r="B23" s="45" t="s">
        <v>80</v>
      </c>
      <c r="C23" s="41">
        <v>1999</v>
      </c>
      <c r="D23" s="226" t="s">
        <v>106</v>
      </c>
      <c r="E23" s="403">
        <v>646</v>
      </c>
      <c r="F23" s="404">
        <v>677</v>
      </c>
      <c r="G23" s="404">
        <v>0</v>
      </c>
      <c r="H23" s="57">
        <v>49</v>
      </c>
      <c r="I23" s="316">
        <v>17</v>
      </c>
      <c r="J23" s="55"/>
      <c r="K23" s="54"/>
      <c r="L23" s="407">
        <f t="shared" si="0"/>
        <v>677</v>
      </c>
      <c r="M23" s="407">
        <f t="shared" si="1"/>
        <v>646</v>
      </c>
      <c r="N23" s="407">
        <f t="shared" si="2"/>
        <v>0</v>
      </c>
    </row>
    <row r="24" spans="1:14" ht="15.75" thickBot="1" x14ac:dyDescent="0.3">
      <c r="A24" s="115" t="s">
        <v>208</v>
      </c>
      <c r="B24" s="127" t="s">
        <v>89</v>
      </c>
      <c r="C24" s="126">
        <v>1996</v>
      </c>
      <c r="D24" s="579" t="s">
        <v>209</v>
      </c>
      <c r="E24" s="403">
        <v>636</v>
      </c>
      <c r="F24" s="404">
        <v>650</v>
      </c>
      <c r="G24" s="404">
        <v>668</v>
      </c>
      <c r="H24" s="57">
        <v>47</v>
      </c>
      <c r="I24" s="316">
        <v>18</v>
      </c>
      <c r="J24" s="55"/>
      <c r="K24" s="54"/>
      <c r="L24" s="407">
        <f t="shared" si="0"/>
        <v>668</v>
      </c>
      <c r="M24" s="407">
        <f t="shared" si="1"/>
        <v>650</v>
      </c>
      <c r="N24" s="407">
        <f t="shared" si="2"/>
        <v>636</v>
      </c>
    </row>
    <row r="25" spans="1:14" ht="15.75" thickBot="1" x14ac:dyDescent="0.3">
      <c r="A25" s="43" t="s">
        <v>74</v>
      </c>
      <c r="B25" s="45" t="s">
        <v>101</v>
      </c>
      <c r="C25" s="41">
        <v>1996</v>
      </c>
      <c r="D25" s="226" t="s">
        <v>106</v>
      </c>
      <c r="E25" s="403">
        <v>660</v>
      </c>
      <c r="F25" s="404">
        <v>0</v>
      </c>
      <c r="G25" s="404">
        <v>666</v>
      </c>
      <c r="H25" s="57">
        <v>47</v>
      </c>
      <c r="I25" s="316">
        <v>19</v>
      </c>
      <c r="J25" s="55"/>
      <c r="K25" s="54"/>
      <c r="L25" s="407">
        <f t="shared" si="0"/>
        <v>666</v>
      </c>
      <c r="M25" s="407">
        <f t="shared" si="1"/>
        <v>660</v>
      </c>
      <c r="N25" s="407">
        <f t="shared" si="2"/>
        <v>0</v>
      </c>
    </row>
    <row r="26" spans="1:14" ht="15.75" thickBot="1" x14ac:dyDescent="0.3">
      <c r="A26" s="43" t="s">
        <v>230</v>
      </c>
      <c r="B26" s="45" t="s">
        <v>231</v>
      </c>
      <c r="C26" s="702">
        <v>1997</v>
      </c>
      <c r="D26" s="238" t="s">
        <v>160</v>
      </c>
      <c r="E26" s="403">
        <v>638</v>
      </c>
      <c r="F26" s="404">
        <v>658</v>
      </c>
      <c r="G26" s="404">
        <v>666</v>
      </c>
      <c r="H26" s="57">
        <v>47</v>
      </c>
      <c r="I26" s="316">
        <v>20</v>
      </c>
      <c r="J26" s="55"/>
      <c r="K26" s="54"/>
      <c r="L26" s="407">
        <f t="shared" si="0"/>
        <v>666</v>
      </c>
      <c r="M26" s="407">
        <f t="shared" si="1"/>
        <v>658</v>
      </c>
      <c r="N26" s="407">
        <f t="shared" si="2"/>
        <v>638</v>
      </c>
    </row>
    <row r="27" spans="1:14" ht="15.75" thickBot="1" x14ac:dyDescent="0.3">
      <c r="A27" s="32" t="s">
        <v>39</v>
      </c>
      <c r="B27" s="46" t="s">
        <v>38</v>
      </c>
      <c r="C27" s="41">
        <v>1996</v>
      </c>
      <c r="D27" s="237" t="s">
        <v>31</v>
      </c>
      <c r="E27" s="403">
        <v>655</v>
      </c>
      <c r="F27" s="404">
        <v>0</v>
      </c>
      <c r="G27" s="404">
        <v>662</v>
      </c>
      <c r="H27" s="57">
        <f>IF(MAX(E27:G27)&lt;4.2,0,(MAX(E27:G27)-425)*0.2)</f>
        <v>47.400000000000006</v>
      </c>
      <c r="I27" s="316">
        <v>21</v>
      </c>
      <c r="J27" s="55"/>
      <c r="K27" s="54"/>
      <c r="L27" s="407">
        <f t="shared" si="0"/>
        <v>662</v>
      </c>
      <c r="M27" s="407">
        <f t="shared" si="1"/>
        <v>655</v>
      </c>
      <c r="N27" s="407">
        <f t="shared" si="2"/>
        <v>0</v>
      </c>
    </row>
    <row r="28" spans="1:14" ht="15.75" thickBot="1" x14ac:dyDescent="0.3">
      <c r="A28" s="128" t="s">
        <v>95</v>
      </c>
      <c r="B28" s="139" t="s">
        <v>207</v>
      </c>
      <c r="C28" s="138">
        <v>1997</v>
      </c>
      <c r="D28" s="389" t="s">
        <v>206</v>
      </c>
      <c r="E28" s="403">
        <v>0</v>
      </c>
      <c r="F28" s="404">
        <v>0</v>
      </c>
      <c r="G28" s="404">
        <v>660</v>
      </c>
      <c r="H28" s="57">
        <f>IF(MAX(E28:G28)&lt;4.2,0,(MAX(E28:G28)-425)*0.2)</f>
        <v>47</v>
      </c>
      <c r="I28" s="316">
        <v>22</v>
      </c>
      <c r="J28" s="55"/>
      <c r="K28" s="54"/>
      <c r="L28" s="407">
        <f t="shared" si="0"/>
        <v>660</v>
      </c>
      <c r="M28" s="407">
        <f t="shared" si="1"/>
        <v>0</v>
      </c>
      <c r="N28" s="407">
        <f t="shared" si="2"/>
        <v>0</v>
      </c>
    </row>
    <row r="29" spans="1:14" ht="15.75" thickBot="1" x14ac:dyDescent="0.3">
      <c r="A29" s="43" t="s">
        <v>214</v>
      </c>
      <c r="B29" s="632" t="s">
        <v>40</v>
      </c>
      <c r="C29" s="61">
        <v>1997</v>
      </c>
      <c r="D29" s="389" t="s">
        <v>213</v>
      </c>
      <c r="E29" s="403">
        <v>0</v>
      </c>
      <c r="F29" s="404">
        <v>660</v>
      </c>
      <c r="G29" s="404">
        <v>0</v>
      </c>
      <c r="H29" s="57">
        <f>IF(MAX(E29:G29)&lt;4.2,0,(MAX(E29:G29)-425)*0.2)</f>
        <v>47</v>
      </c>
      <c r="I29" s="316">
        <v>23</v>
      </c>
      <c r="J29" s="55"/>
      <c r="K29" s="54"/>
      <c r="L29" s="407">
        <f t="shared" si="0"/>
        <v>660</v>
      </c>
      <c r="M29" s="407">
        <f t="shared" si="1"/>
        <v>0</v>
      </c>
      <c r="N29" s="407">
        <f t="shared" si="2"/>
        <v>0</v>
      </c>
    </row>
    <row r="30" spans="1:14" ht="15.75" thickBot="1" x14ac:dyDescent="0.3">
      <c r="A30" s="128" t="s">
        <v>211</v>
      </c>
      <c r="B30" s="127" t="s">
        <v>33</v>
      </c>
      <c r="C30" s="138">
        <v>1999</v>
      </c>
      <c r="D30" s="577" t="s">
        <v>209</v>
      </c>
      <c r="E30" s="403">
        <v>0</v>
      </c>
      <c r="F30" s="404">
        <v>657</v>
      </c>
      <c r="G30" s="404">
        <v>653</v>
      </c>
      <c r="H30" s="57">
        <v>45</v>
      </c>
      <c r="I30" s="316">
        <v>24</v>
      </c>
      <c r="J30" s="55"/>
      <c r="K30" s="54"/>
      <c r="L30" s="407">
        <f t="shared" si="0"/>
        <v>657</v>
      </c>
      <c r="M30" s="407">
        <f t="shared" si="1"/>
        <v>653</v>
      </c>
      <c r="N30" s="407">
        <f t="shared" si="2"/>
        <v>0</v>
      </c>
    </row>
    <row r="31" spans="1:14" ht="15.75" thickBot="1" x14ac:dyDescent="0.3">
      <c r="A31" s="115" t="s">
        <v>217</v>
      </c>
      <c r="B31" s="114" t="s">
        <v>218</v>
      </c>
      <c r="C31" s="126">
        <v>1998</v>
      </c>
      <c r="D31" s="579" t="s">
        <v>213</v>
      </c>
      <c r="E31" s="403">
        <v>635</v>
      </c>
      <c r="F31" s="404">
        <v>0</v>
      </c>
      <c r="G31" s="404">
        <v>657</v>
      </c>
      <c r="H31" s="57">
        <v>45</v>
      </c>
      <c r="I31" s="316">
        <v>25</v>
      </c>
      <c r="J31" s="55"/>
      <c r="K31" s="54"/>
      <c r="L31" s="407">
        <f t="shared" si="0"/>
        <v>657</v>
      </c>
      <c r="M31" s="407">
        <f t="shared" si="1"/>
        <v>635</v>
      </c>
      <c r="N31" s="407">
        <f t="shared" si="2"/>
        <v>0</v>
      </c>
    </row>
    <row r="32" spans="1:14" ht="15.75" thickBot="1" x14ac:dyDescent="0.3">
      <c r="A32" s="115" t="s">
        <v>267</v>
      </c>
      <c r="B32" s="127" t="s">
        <v>187</v>
      </c>
      <c r="C32" s="126">
        <v>1997</v>
      </c>
      <c r="D32" s="589" t="s">
        <v>227</v>
      </c>
      <c r="E32" s="403">
        <v>598</v>
      </c>
      <c r="F32" s="404">
        <v>628</v>
      </c>
      <c r="G32" s="404">
        <v>657</v>
      </c>
      <c r="H32" s="57">
        <v>45</v>
      </c>
      <c r="I32" s="316">
        <v>26</v>
      </c>
      <c r="J32" s="55"/>
      <c r="K32" s="54"/>
      <c r="L32" s="407">
        <f t="shared" si="0"/>
        <v>657</v>
      </c>
      <c r="M32" s="407">
        <f t="shared" si="1"/>
        <v>628</v>
      </c>
      <c r="N32" s="407">
        <f t="shared" si="2"/>
        <v>598</v>
      </c>
    </row>
    <row r="33" spans="1:14" ht="15.75" thickBot="1" x14ac:dyDescent="0.3">
      <c r="A33" s="128" t="s">
        <v>225</v>
      </c>
      <c r="B33" s="127" t="s">
        <v>226</v>
      </c>
      <c r="C33" s="126">
        <v>1999</v>
      </c>
      <c r="D33" s="577" t="s">
        <v>227</v>
      </c>
      <c r="E33" s="405">
        <v>652</v>
      </c>
      <c r="F33" s="406">
        <v>633</v>
      </c>
      <c r="G33" s="406">
        <v>642</v>
      </c>
      <c r="H33" s="57">
        <f>IF(MAX(E33:G33)&lt;4.2,0,(MAX(E33:G33)-425)*0.2)</f>
        <v>45.400000000000006</v>
      </c>
      <c r="I33" s="316">
        <v>27</v>
      </c>
      <c r="J33" s="55"/>
      <c r="K33" s="54"/>
      <c r="L33" s="407">
        <f t="shared" si="0"/>
        <v>652</v>
      </c>
      <c r="M33" s="407">
        <f t="shared" si="1"/>
        <v>642</v>
      </c>
      <c r="N33" s="407">
        <f t="shared" si="2"/>
        <v>633</v>
      </c>
    </row>
    <row r="34" spans="1:14" ht="15.75" thickBot="1" x14ac:dyDescent="0.3">
      <c r="A34" s="128" t="s">
        <v>204</v>
      </c>
      <c r="B34" s="127" t="s">
        <v>205</v>
      </c>
      <c r="C34" s="138">
        <v>1996</v>
      </c>
      <c r="D34" s="693" t="s">
        <v>141</v>
      </c>
      <c r="E34" s="403">
        <v>645</v>
      </c>
      <c r="F34" s="404">
        <v>0</v>
      </c>
      <c r="G34" s="404">
        <v>649</v>
      </c>
      <c r="H34" s="57">
        <v>43</v>
      </c>
      <c r="I34" s="316">
        <v>28</v>
      </c>
      <c r="J34" s="55"/>
      <c r="K34" s="54"/>
      <c r="L34" s="407">
        <f t="shared" si="0"/>
        <v>649</v>
      </c>
      <c r="M34" s="407">
        <f t="shared" si="1"/>
        <v>645</v>
      </c>
      <c r="N34" s="407">
        <f t="shared" si="2"/>
        <v>0</v>
      </c>
    </row>
    <row r="35" spans="1:14" ht="15.75" thickBot="1" x14ac:dyDescent="0.3">
      <c r="A35" s="115" t="s">
        <v>215</v>
      </c>
      <c r="B35" s="114" t="s">
        <v>216</v>
      </c>
      <c r="C35" s="126">
        <v>1995</v>
      </c>
      <c r="D35" s="389" t="s">
        <v>213</v>
      </c>
      <c r="E35" s="403">
        <v>604</v>
      </c>
      <c r="F35" s="404">
        <v>625</v>
      </c>
      <c r="G35" s="404">
        <v>648</v>
      </c>
      <c r="H35" s="57">
        <v>43</v>
      </c>
      <c r="I35" s="316">
        <v>29</v>
      </c>
      <c r="J35" s="55"/>
      <c r="K35" s="54"/>
      <c r="L35" s="407">
        <f t="shared" si="0"/>
        <v>648</v>
      </c>
      <c r="M35" s="407">
        <f t="shared" si="1"/>
        <v>625</v>
      </c>
      <c r="N35" s="407">
        <f t="shared" si="2"/>
        <v>604</v>
      </c>
    </row>
    <row r="36" spans="1:14" ht="15.75" thickBot="1" x14ac:dyDescent="0.3">
      <c r="A36" s="630" t="s">
        <v>228</v>
      </c>
      <c r="B36" s="633" t="s">
        <v>229</v>
      </c>
      <c r="C36" s="636">
        <v>1996</v>
      </c>
      <c r="D36" s="389" t="s">
        <v>227</v>
      </c>
      <c r="E36" s="403">
        <v>0</v>
      </c>
      <c r="F36" s="404">
        <v>600</v>
      </c>
      <c r="G36" s="404">
        <v>648</v>
      </c>
      <c r="H36" s="57">
        <v>43</v>
      </c>
      <c r="I36" s="316">
        <v>30</v>
      </c>
      <c r="J36" s="55"/>
      <c r="K36" s="54"/>
      <c r="L36" s="407">
        <f t="shared" si="0"/>
        <v>648</v>
      </c>
      <c r="M36" s="407">
        <f t="shared" si="1"/>
        <v>600</v>
      </c>
      <c r="N36" s="407">
        <f t="shared" si="2"/>
        <v>0</v>
      </c>
    </row>
    <row r="37" spans="1:14" ht="15.75" thickBot="1" x14ac:dyDescent="0.3">
      <c r="A37" s="140" t="s">
        <v>212</v>
      </c>
      <c r="B37" s="139" t="s">
        <v>197</v>
      </c>
      <c r="C37" s="138">
        <v>1997</v>
      </c>
      <c r="D37" s="389" t="s">
        <v>213</v>
      </c>
      <c r="E37" s="403">
        <v>0</v>
      </c>
      <c r="F37" s="404">
        <v>0</v>
      </c>
      <c r="G37" s="404">
        <v>644</v>
      </c>
      <c r="H37" s="57">
        <v>43</v>
      </c>
      <c r="I37" s="316">
        <v>31</v>
      </c>
      <c r="J37" s="55"/>
      <c r="K37" s="54"/>
      <c r="L37" s="407">
        <f t="shared" si="0"/>
        <v>644</v>
      </c>
      <c r="M37" s="407">
        <f t="shared" si="1"/>
        <v>0</v>
      </c>
      <c r="N37" s="407">
        <f t="shared" si="2"/>
        <v>0</v>
      </c>
    </row>
    <row r="38" spans="1:14" ht="15.75" thickBot="1" x14ac:dyDescent="0.3">
      <c r="A38" s="43" t="s">
        <v>189</v>
      </c>
      <c r="B38" s="45" t="s">
        <v>35</v>
      </c>
      <c r="C38" s="61">
        <v>1998</v>
      </c>
      <c r="D38" s="226" t="s">
        <v>188</v>
      </c>
      <c r="E38" s="403">
        <v>640</v>
      </c>
      <c r="F38" s="404">
        <v>0</v>
      </c>
      <c r="G38" s="404">
        <v>0</v>
      </c>
      <c r="H38" s="57">
        <f>IF(MAX(E38:G38)&lt;4.2,0,(MAX(E38:G38)-425)*0.2)</f>
        <v>43</v>
      </c>
      <c r="I38" s="316">
        <v>32</v>
      </c>
      <c r="J38" s="55"/>
      <c r="K38" s="54"/>
      <c r="L38" s="407">
        <f t="shared" si="0"/>
        <v>640</v>
      </c>
      <c r="M38" s="407">
        <f t="shared" si="1"/>
        <v>0</v>
      </c>
      <c r="N38" s="407">
        <f t="shared" si="2"/>
        <v>0</v>
      </c>
    </row>
    <row r="39" spans="1:14" ht="15.75" thickBot="1" x14ac:dyDescent="0.3">
      <c r="A39" s="32" t="s">
        <v>232</v>
      </c>
      <c r="B39" s="46" t="s">
        <v>233</v>
      </c>
      <c r="C39" s="120">
        <v>1998</v>
      </c>
      <c r="D39" s="584" t="s">
        <v>160</v>
      </c>
      <c r="E39" s="403">
        <v>620</v>
      </c>
      <c r="F39" s="404">
        <v>630</v>
      </c>
      <c r="G39" s="404">
        <v>0</v>
      </c>
      <c r="H39" s="57">
        <f>IF(MAX(E39:G39)&lt;4.2,0,(MAX(E39:G39)-425)*0.2)</f>
        <v>41</v>
      </c>
      <c r="I39" s="316">
        <v>33</v>
      </c>
      <c r="J39" s="55"/>
      <c r="K39" s="54"/>
      <c r="L39" s="407">
        <f t="shared" ref="L39:L58" si="3">MAX(E39:G39)</f>
        <v>630</v>
      </c>
      <c r="M39" s="407">
        <f t="shared" ref="M39:M70" si="4">SUM(E39:G39)-L39-N39</f>
        <v>620</v>
      </c>
      <c r="N39" s="407">
        <f t="shared" ref="N39:N58" si="5">MIN(E39:G39)</f>
        <v>0</v>
      </c>
    </row>
    <row r="40" spans="1:14" ht="15.75" thickBot="1" x14ac:dyDescent="0.3">
      <c r="A40" s="128" t="s">
        <v>268</v>
      </c>
      <c r="B40" s="127" t="s">
        <v>269</v>
      </c>
      <c r="C40" s="126">
        <v>1997</v>
      </c>
      <c r="D40" s="589" t="s">
        <v>227</v>
      </c>
      <c r="E40" s="403">
        <v>580</v>
      </c>
      <c r="F40" s="404">
        <v>623</v>
      </c>
      <c r="G40" s="404">
        <v>625</v>
      </c>
      <c r="H40" s="57">
        <v>39</v>
      </c>
      <c r="I40" s="316">
        <v>34</v>
      </c>
      <c r="J40" s="55"/>
      <c r="K40" s="54"/>
      <c r="L40" s="407">
        <f t="shared" si="3"/>
        <v>625</v>
      </c>
      <c r="M40" s="407">
        <f t="shared" si="4"/>
        <v>623</v>
      </c>
      <c r="N40" s="407">
        <f t="shared" si="5"/>
        <v>580</v>
      </c>
    </row>
    <row r="41" spans="1:14" ht="15.75" thickBot="1" x14ac:dyDescent="0.3">
      <c r="A41" s="43" t="s">
        <v>34</v>
      </c>
      <c r="B41" s="45" t="s">
        <v>33</v>
      </c>
      <c r="C41" s="41">
        <v>1995</v>
      </c>
      <c r="D41" s="591" t="s">
        <v>31</v>
      </c>
      <c r="E41" s="403">
        <v>620</v>
      </c>
      <c r="F41" s="404">
        <v>618</v>
      </c>
      <c r="G41" s="404">
        <v>0</v>
      </c>
      <c r="H41" s="57">
        <f>IF(MAX(E41:G41)&lt;4.2,0,(MAX(E41:G41)-425)*0.2)</f>
        <v>39</v>
      </c>
      <c r="I41" s="316">
        <v>35</v>
      </c>
      <c r="J41" s="55"/>
      <c r="K41" s="54"/>
      <c r="L41" s="407">
        <f t="shared" si="3"/>
        <v>620</v>
      </c>
      <c r="M41" s="407">
        <f t="shared" si="4"/>
        <v>618</v>
      </c>
      <c r="N41" s="407">
        <f t="shared" si="5"/>
        <v>0</v>
      </c>
    </row>
    <row r="42" spans="1:14" ht="15.75" thickBot="1" x14ac:dyDescent="0.3">
      <c r="A42" s="65" t="s">
        <v>246</v>
      </c>
      <c r="B42" s="45" t="s">
        <v>197</v>
      </c>
      <c r="C42" s="41">
        <v>1998</v>
      </c>
      <c r="D42" s="291" t="s">
        <v>145</v>
      </c>
      <c r="E42" s="403">
        <v>0</v>
      </c>
      <c r="F42" s="404">
        <v>618</v>
      </c>
      <c r="G42" s="404">
        <v>613</v>
      </c>
      <c r="H42" s="57">
        <v>37</v>
      </c>
      <c r="I42" s="316">
        <v>36</v>
      </c>
      <c r="J42" s="55"/>
      <c r="K42" s="54"/>
      <c r="L42" s="407">
        <f t="shared" si="3"/>
        <v>618</v>
      </c>
      <c r="M42" s="407">
        <f t="shared" si="4"/>
        <v>613</v>
      </c>
      <c r="N42" s="407">
        <f t="shared" si="5"/>
        <v>0</v>
      </c>
    </row>
    <row r="43" spans="1:14" ht="15.75" thickBot="1" x14ac:dyDescent="0.3">
      <c r="A43" s="43" t="s">
        <v>199</v>
      </c>
      <c r="B43" s="46" t="s">
        <v>200</v>
      </c>
      <c r="C43" s="42">
        <v>1997</v>
      </c>
      <c r="D43" s="697" t="s">
        <v>195</v>
      </c>
      <c r="E43" s="403">
        <v>0</v>
      </c>
      <c r="F43" s="404">
        <v>608</v>
      </c>
      <c r="G43" s="404">
        <v>618</v>
      </c>
      <c r="H43" s="57">
        <v>37</v>
      </c>
      <c r="I43" s="316">
        <v>37</v>
      </c>
      <c r="J43" s="55"/>
      <c r="K43" s="54"/>
      <c r="L43" s="407">
        <f t="shared" si="3"/>
        <v>618</v>
      </c>
      <c r="M43" s="407">
        <f t="shared" si="4"/>
        <v>608</v>
      </c>
      <c r="N43" s="407">
        <f t="shared" si="5"/>
        <v>0</v>
      </c>
    </row>
    <row r="44" spans="1:14" ht="15.75" thickBot="1" x14ac:dyDescent="0.3">
      <c r="A44" s="128" t="s">
        <v>259</v>
      </c>
      <c r="B44" s="127" t="s">
        <v>260</v>
      </c>
      <c r="C44" s="126">
        <v>1997</v>
      </c>
      <c r="D44" s="292" t="s">
        <v>141</v>
      </c>
      <c r="E44" s="403">
        <v>0</v>
      </c>
      <c r="F44" s="404">
        <v>0</v>
      </c>
      <c r="G44" s="404">
        <v>618</v>
      </c>
      <c r="H44" s="57">
        <v>37</v>
      </c>
      <c r="I44" s="316">
        <v>38</v>
      </c>
      <c r="J44" s="55"/>
      <c r="K44" s="54"/>
      <c r="L44" s="407">
        <f t="shared" si="3"/>
        <v>618</v>
      </c>
      <c r="M44" s="407">
        <f t="shared" si="4"/>
        <v>0</v>
      </c>
      <c r="N44" s="407">
        <f t="shared" si="5"/>
        <v>0</v>
      </c>
    </row>
    <row r="45" spans="1:14" ht="15.75" thickBot="1" x14ac:dyDescent="0.3">
      <c r="A45" s="43" t="s">
        <v>239</v>
      </c>
      <c r="B45" s="45" t="s">
        <v>240</v>
      </c>
      <c r="C45" s="41">
        <v>1998</v>
      </c>
      <c r="D45" s="584" t="s">
        <v>236</v>
      </c>
      <c r="E45" s="403">
        <v>0</v>
      </c>
      <c r="F45" s="404">
        <v>593</v>
      </c>
      <c r="G45" s="404">
        <v>616</v>
      </c>
      <c r="H45" s="57">
        <v>37</v>
      </c>
      <c r="I45" s="316">
        <v>39</v>
      </c>
      <c r="J45" s="55"/>
      <c r="K45" s="54"/>
      <c r="L45" s="407">
        <f t="shared" si="3"/>
        <v>616</v>
      </c>
      <c r="M45" s="407">
        <f t="shared" si="4"/>
        <v>593</v>
      </c>
      <c r="N45" s="407">
        <f t="shared" si="5"/>
        <v>0</v>
      </c>
    </row>
    <row r="46" spans="1:14" ht="15.75" thickBot="1" x14ac:dyDescent="0.3">
      <c r="A46" s="43" t="s">
        <v>237</v>
      </c>
      <c r="B46" s="64" t="s">
        <v>238</v>
      </c>
      <c r="C46" s="63">
        <v>1997</v>
      </c>
      <c r="D46" s="591" t="s">
        <v>236</v>
      </c>
      <c r="E46" s="403">
        <v>587</v>
      </c>
      <c r="F46" s="404">
        <v>597</v>
      </c>
      <c r="G46" s="404">
        <v>610</v>
      </c>
      <c r="H46" s="57">
        <f>IF(MAX(E46:G46)&lt;4.2,0,(MAX(E46:G46)-425)*0.2)</f>
        <v>37</v>
      </c>
      <c r="I46" s="316">
        <v>40</v>
      </c>
      <c r="J46" s="55"/>
      <c r="K46" s="54"/>
      <c r="L46" s="407">
        <f t="shared" si="3"/>
        <v>610</v>
      </c>
      <c r="M46" s="407">
        <f t="shared" si="4"/>
        <v>597</v>
      </c>
      <c r="N46" s="407">
        <f t="shared" si="5"/>
        <v>587</v>
      </c>
    </row>
    <row r="47" spans="1:14" ht="15.75" thickBot="1" x14ac:dyDescent="0.3">
      <c r="A47" s="598" t="s">
        <v>196</v>
      </c>
      <c r="B47" s="68" t="s">
        <v>197</v>
      </c>
      <c r="C47" s="67">
        <v>1995</v>
      </c>
      <c r="D47" s="597" t="s">
        <v>195</v>
      </c>
      <c r="E47" s="403">
        <v>0</v>
      </c>
      <c r="F47" s="404">
        <v>603</v>
      </c>
      <c r="G47" s="404">
        <v>606</v>
      </c>
      <c r="H47" s="57">
        <v>35</v>
      </c>
      <c r="I47" s="316">
        <v>41</v>
      </c>
      <c r="J47" s="55"/>
      <c r="K47" s="54"/>
      <c r="L47" s="407">
        <f t="shared" si="3"/>
        <v>606</v>
      </c>
      <c r="M47" s="407">
        <f t="shared" si="4"/>
        <v>603</v>
      </c>
      <c r="N47" s="407">
        <f t="shared" si="5"/>
        <v>0</v>
      </c>
    </row>
    <row r="48" spans="1:14" ht="15.75" thickBot="1" x14ac:dyDescent="0.3">
      <c r="A48" s="128" t="s">
        <v>222</v>
      </c>
      <c r="B48" s="127" t="s">
        <v>223</v>
      </c>
      <c r="C48" s="126">
        <v>1998</v>
      </c>
      <c r="D48" s="577" t="s">
        <v>220</v>
      </c>
      <c r="E48" s="403">
        <v>586</v>
      </c>
      <c r="F48" s="404">
        <v>0</v>
      </c>
      <c r="G48" s="404">
        <v>605</v>
      </c>
      <c r="H48" s="57">
        <v>35</v>
      </c>
      <c r="I48" s="316">
        <v>42</v>
      </c>
      <c r="J48" s="55"/>
      <c r="K48" s="54"/>
      <c r="L48" s="407">
        <f t="shared" si="3"/>
        <v>605</v>
      </c>
      <c r="M48" s="407">
        <f t="shared" si="4"/>
        <v>586</v>
      </c>
      <c r="N48" s="407">
        <f t="shared" si="5"/>
        <v>0</v>
      </c>
    </row>
    <row r="49" spans="1:14" ht="15.75" thickBot="1" x14ac:dyDescent="0.3">
      <c r="A49" s="69" t="s">
        <v>198</v>
      </c>
      <c r="B49" s="66" t="s">
        <v>90</v>
      </c>
      <c r="C49" s="36">
        <v>1999</v>
      </c>
      <c r="D49" s="597" t="s">
        <v>195</v>
      </c>
      <c r="E49" s="403">
        <v>605</v>
      </c>
      <c r="F49" s="404">
        <v>0</v>
      </c>
      <c r="G49" s="404">
        <v>0</v>
      </c>
      <c r="H49" s="57">
        <v>35</v>
      </c>
      <c r="I49" s="316">
        <v>43</v>
      </c>
      <c r="J49" s="55"/>
      <c r="K49" s="54"/>
      <c r="L49" s="407">
        <f t="shared" si="3"/>
        <v>605</v>
      </c>
      <c r="M49" s="407">
        <f t="shared" si="4"/>
        <v>0</v>
      </c>
      <c r="N49" s="407">
        <f t="shared" si="5"/>
        <v>0</v>
      </c>
    </row>
    <row r="50" spans="1:14" ht="15.75" thickBot="1" x14ac:dyDescent="0.3">
      <c r="A50" s="128" t="s">
        <v>224</v>
      </c>
      <c r="B50" s="124" t="s">
        <v>88</v>
      </c>
      <c r="C50" s="123">
        <v>1998</v>
      </c>
      <c r="D50" s="579" t="s">
        <v>220</v>
      </c>
      <c r="E50" s="403">
        <v>598</v>
      </c>
      <c r="F50" s="404">
        <v>598</v>
      </c>
      <c r="G50" s="404">
        <v>0</v>
      </c>
      <c r="H50" s="57">
        <v>33</v>
      </c>
      <c r="I50" s="316">
        <v>44</v>
      </c>
      <c r="J50" s="55"/>
      <c r="K50" s="54"/>
      <c r="L50" s="407">
        <f t="shared" si="3"/>
        <v>598</v>
      </c>
      <c r="M50" s="407">
        <f t="shared" si="4"/>
        <v>598</v>
      </c>
      <c r="N50" s="407">
        <f t="shared" si="5"/>
        <v>0</v>
      </c>
    </row>
    <row r="51" spans="1:14" ht="15.75" thickBot="1" x14ac:dyDescent="0.3">
      <c r="A51" s="43" t="s">
        <v>75</v>
      </c>
      <c r="B51" s="45" t="s">
        <v>76</v>
      </c>
      <c r="C51" s="41">
        <v>1998</v>
      </c>
      <c r="D51" s="226" t="s">
        <v>106</v>
      </c>
      <c r="E51" s="403">
        <v>556</v>
      </c>
      <c r="F51" s="404">
        <v>580</v>
      </c>
      <c r="G51" s="404">
        <v>588</v>
      </c>
      <c r="H51" s="57">
        <v>31</v>
      </c>
      <c r="I51" s="316">
        <v>45</v>
      </c>
      <c r="J51" s="55"/>
      <c r="K51" s="54"/>
      <c r="L51" s="407">
        <f t="shared" si="3"/>
        <v>588</v>
      </c>
      <c r="M51" s="407">
        <f t="shared" si="4"/>
        <v>580</v>
      </c>
      <c r="N51" s="407">
        <f t="shared" si="5"/>
        <v>556</v>
      </c>
    </row>
    <row r="52" spans="1:14" ht="15.75" thickBot="1" x14ac:dyDescent="0.3">
      <c r="A52" s="43" t="s">
        <v>245</v>
      </c>
      <c r="B52" s="45" t="s">
        <v>88</v>
      </c>
      <c r="C52" s="41">
        <v>1996</v>
      </c>
      <c r="D52" s="575" t="s">
        <v>145</v>
      </c>
      <c r="E52" s="403">
        <v>570</v>
      </c>
      <c r="F52" s="404">
        <v>582</v>
      </c>
      <c r="G52" s="404">
        <v>0</v>
      </c>
      <c r="H52" s="57">
        <f>IF(MAX(E52:G52)&lt;4.2,0,(MAX(E52:G52)-425)*0.2)</f>
        <v>31.400000000000002</v>
      </c>
      <c r="I52" s="316">
        <v>46</v>
      </c>
      <c r="J52" s="55"/>
      <c r="K52" s="54"/>
      <c r="L52" s="407">
        <f t="shared" si="3"/>
        <v>582</v>
      </c>
      <c r="M52" s="407">
        <f t="shared" si="4"/>
        <v>570</v>
      </c>
      <c r="N52" s="407">
        <f t="shared" si="5"/>
        <v>0</v>
      </c>
    </row>
    <row r="53" spans="1:14" ht="15.75" thickBot="1" x14ac:dyDescent="0.3">
      <c r="A53" s="43" t="s">
        <v>273</v>
      </c>
      <c r="B53" s="45" t="s">
        <v>238</v>
      </c>
      <c r="C53" s="41">
        <v>1997</v>
      </c>
      <c r="D53" s="591" t="s">
        <v>160</v>
      </c>
      <c r="E53" s="403">
        <v>573</v>
      </c>
      <c r="F53" s="404">
        <v>570</v>
      </c>
      <c r="G53" s="404">
        <v>0</v>
      </c>
      <c r="H53" s="57">
        <v>29</v>
      </c>
      <c r="I53" s="316">
        <v>47</v>
      </c>
      <c r="J53" s="55"/>
      <c r="K53" s="54"/>
      <c r="L53" s="407">
        <f t="shared" si="3"/>
        <v>573</v>
      </c>
      <c r="M53" s="407">
        <f t="shared" si="4"/>
        <v>570</v>
      </c>
      <c r="N53" s="407">
        <f t="shared" si="5"/>
        <v>0</v>
      </c>
    </row>
    <row r="54" spans="1:14" ht="15.75" thickBot="1" x14ac:dyDescent="0.3">
      <c r="A54" s="128" t="s">
        <v>210</v>
      </c>
      <c r="B54" s="124" t="s">
        <v>32</v>
      </c>
      <c r="C54" s="123">
        <v>1997</v>
      </c>
      <c r="D54" s="577" t="s">
        <v>209</v>
      </c>
      <c r="E54" s="403">
        <v>566</v>
      </c>
      <c r="F54" s="404">
        <v>560</v>
      </c>
      <c r="G54" s="404">
        <v>570</v>
      </c>
      <c r="H54" s="57">
        <f>IF(MAX(E54:G54)&lt;4.2,0,(MAX(E54:G54)-425)*0.2)</f>
        <v>29</v>
      </c>
      <c r="I54" s="316">
        <v>48</v>
      </c>
      <c r="J54" s="55"/>
      <c r="K54" s="54"/>
      <c r="L54" s="407">
        <f t="shared" si="3"/>
        <v>570</v>
      </c>
      <c r="M54" s="407">
        <f t="shared" si="4"/>
        <v>566</v>
      </c>
      <c r="N54" s="407">
        <f t="shared" si="5"/>
        <v>560</v>
      </c>
    </row>
    <row r="55" spans="1:14" ht="15.75" thickBot="1" x14ac:dyDescent="0.3">
      <c r="A55" s="32" t="s">
        <v>81</v>
      </c>
      <c r="B55" s="45" t="s">
        <v>35</v>
      </c>
      <c r="C55" s="41">
        <v>1997</v>
      </c>
      <c r="D55" s="238" t="s">
        <v>31</v>
      </c>
      <c r="E55" s="403">
        <v>0</v>
      </c>
      <c r="F55" s="404">
        <v>0</v>
      </c>
      <c r="G55" s="404">
        <v>0</v>
      </c>
      <c r="H55" s="57">
        <f>IF(MAX(E55:G55)&lt;4.2,0,(MAX(E55:G55)-425)*0.2)</f>
        <v>0</v>
      </c>
      <c r="I55" s="316">
        <v>49</v>
      </c>
      <c r="J55" s="55"/>
      <c r="K55" s="54"/>
      <c r="L55" s="407">
        <f t="shared" si="3"/>
        <v>0</v>
      </c>
      <c r="M55" s="407">
        <f t="shared" si="4"/>
        <v>0</v>
      </c>
      <c r="N55" s="407">
        <f t="shared" si="5"/>
        <v>0</v>
      </c>
    </row>
    <row r="56" spans="1:14" ht="15.75" thickBot="1" x14ac:dyDescent="0.3">
      <c r="A56" s="128" t="s">
        <v>265</v>
      </c>
      <c r="B56" s="127" t="s">
        <v>266</v>
      </c>
      <c r="C56" s="126">
        <v>1999</v>
      </c>
      <c r="D56" s="579" t="s">
        <v>209</v>
      </c>
      <c r="E56" s="403">
        <v>0</v>
      </c>
      <c r="F56" s="404">
        <v>0</v>
      </c>
      <c r="G56" s="404">
        <v>0</v>
      </c>
      <c r="H56" s="57">
        <f>IF(MAX(E56:G56)&lt;4.2,0,(MAX(E56:G56)-425)*0.2)</f>
        <v>0</v>
      </c>
      <c r="I56" s="316">
        <v>50</v>
      </c>
      <c r="J56" s="55"/>
      <c r="K56" s="54"/>
      <c r="L56" s="407">
        <f t="shared" si="3"/>
        <v>0</v>
      </c>
      <c r="M56" s="407">
        <f t="shared" si="4"/>
        <v>0</v>
      </c>
      <c r="N56" s="407">
        <f t="shared" si="5"/>
        <v>0</v>
      </c>
    </row>
    <row r="57" spans="1:14" ht="15.75" thickBot="1" x14ac:dyDescent="0.3">
      <c r="A57" s="128" t="s">
        <v>221</v>
      </c>
      <c r="B57" s="127" t="s">
        <v>90</v>
      </c>
      <c r="C57" s="126">
        <v>1998</v>
      </c>
      <c r="D57" s="589" t="s">
        <v>220</v>
      </c>
      <c r="E57" s="403">
        <v>0</v>
      </c>
      <c r="F57" s="404">
        <v>0</v>
      </c>
      <c r="G57" s="404">
        <v>0</v>
      </c>
      <c r="H57" s="57">
        <f>IF(MAX(E57:G57)&lt;4.2,0,(MAX(E57:G57)-425)*0.2)</f>
        <v>0</v>
      </c>
      <c r="I57" s="316">
        <v>51</v>
      </c>
      <c r="J57" s="55"/>
      <c r="K57" s="54"/>
      <c r="L57" s="407">
        <f t="shared" si="3"/>
        <v>0</v>
      </c>
      <c r="M57" s="407">
        <f t="shared" si="4"/>
        <v>0</v>
      </c>
      <c r="N57" s="407">
        <f t="shared" si="5"/>
        <v>0</v>
      </c>
    </row>
    <row r="58" spans="1:14" ht="15.75" thickBot="1" x14ac:dyDescent="0.3">
      <c r="A58" s="108" t="s">
        <v>234</v>
      </c>
      <c r="B58" s="107" t="s">
        <v>216</v>
      </c>
      <c r="C58" s="106">
        <v>1996</v>
      </c>
      <c r="D58" s="586" t="s">
        <v>160</v>
      </c>
      <c r="E58" s="650"/>
      <c r="F58" s="652"/>
      <c r="G58" s="652"/>
      <c r="H58" s="601">
        <f>IF(MAX(E58:G58)&lt;4.2,0,(MAX(E58:G58)-425)*0.2)</f>
        <v>0</v>
      </c>
      <c r="I58" s="316">
        <v>52</v>
      </c>
      <c r="J58" s="55"/>
      <c r="K58" s="54"/>
      <c r="L58" s="407">
        <f t="shared" si="3"/>
        <v>0</v>
      </c>
      <c r="M58" s="407">
        <f t="shared" si="4"/>
        <v>0</v>
      </c>
      <c r="N58" s="407">
        <f t="shared" si="5"/>
        <v>0</v>
      </c>
    </row>
    <row r="59" spans="1:14" x14ac:dyDescent="0.25">
      <c r="C59" s="94"/>
      <c r="E59" s="651"/>
      <c r="F59" s="651"/>
      <c r="G59" s="651"/>
      <c r="H59" s="651"/>
      <c r="I59" s="651"/>
    </row>
  </sheetData>
  <sortState ref="A7:N58">
    <sortCondition descending="1" ref="L7:L58"/>
    <sortCondition descending="1" ref="M7:M58"/>
    <sortCondition descending="1" ref="H7:H58"/>
  </sortState>
  <mergeCells count="3">
    <mergeCell ref="A1:I1"/>
    <mergeCell ref="A4:I4"/>
    <mergeCell ref="F2:I2"/>
  </mergeCells>
  <conditionalFormatting sqref="E7:G58">
    <cfRule type="cellIs" dxfId="1" priority="8" operator="equal">
      <formula>0</formula>
    </cfRule>
  </conditionalFormatting>
  <conditionalFormatting sqref="E7:G58">
    <cfRule type="cellIs" dxfId="0" priority="7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shyb</vt:lpstr>
      <vt:lpstr>tlak</vt:lpstr>
      <vt:lpstr>trojskok</vt:lpstr>
      <vt:lpstr>vznos</vt:lpstr>
      <vt:lpstr>V. listina chlapci</vt:lpstr>
      <vt:lpstr>Výsledky chlapci</vt:lpstr>
      <vt:lpstr>hod</vt:lpstr>
      <vt:lpstr>šplh</vt:lpstr>
      <vt:lpstr>trojskoky</vt:lpstr>
      <vt:lpstr>l-s</vt:lpstr>
      <vt:lpstr>V.listina dívky</vt:lpstr>
      <vt:lpstr>Výsledky dívky</vt:lpstr>
      <vt:lpstr>družstva</vt:lpstr>
      <vt:lpstr>družstva!Oblast_tisku</vt:lpstr>
      <vt:lpstr>hod!Oblast_tisku</vt:lpstr>
      <vt:lpstr>'l-s'!Oblast_tisku</vt:lpstr>
      <vt:lpstr>shyb!Oblast_tisku</vt:lpstr>
      <vt:lpstr>šplh!Oblast_tisku</vt:lpstr>
      <vt:lpstr>tlak!Oblast_tisku</vt:lpstr>
      <vt:lpstr>trojskok!Oblast_tisku</vt:lpstr>
      <vt:lpstr>trojskoky!Oblast_tisku</vt:lpstr>
      <vt:lpstr>vznos!Oblast_tisku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2015-04-17T18:47:48Z</dcterms:modified>
</cp:coreProperties>
</file>