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25" windowWidth="15120" windowHeight="7890" tabRatio="874" activeTab="11"/>
  </bookViews>
  <sheets>
    <sheet name="shyb" sheetId="1" r:id="rId1"/>
    <sheet name="tlak" sheetId="2" r:id="rId2"/>
    <sheet name="trojskok" sheetId="3" r:id="rId3"/>
    <sheet name="vznos" sheetId="5" r:id="rId4"/>
    <sheet name="V. listina chlapci" sheetId="13" r:id="rId5"/>
    <sheet name="Výsledky chlapci" sheetId="16" r:id="rId6"/>
    <sheet name="hod" sheetId="7" r:id="rId7"/>
    <sheet name="šplh" sheetId="8" r:id="rId8"/>
    <sheet name="trojskoky" sheetId="9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1" hidden="1">tlak!$A$6:$F$25</definedName>
    <definedName name="_xlnm.Print_Area" localSheetId="12">družstva!$A$1:$C$30</definedName>
    <definedName name="_xlnm.Print_Area" localSheetId="6">hod!$A$1:$I$58</definedName>
    <definedName name="_xlnm.Print_Area" localSheetId="9">'l-s'!$A$1:$G$66</definedName>
    <definedName name="_xlnm.Print_Area" localSheetId="0">shyb!$A$1:$G$67</definedName>
    <definedName name="_xlnm.Print_Area" localSheetId="7">šplh!$A$1:$H$66</definedName>
    <definedName name="_xlnm.Print_Area" localSheetId="1">tlak!$A$1:$G$67</definedName>
    <definedName name="_xlnm.Print_Area" localSheetId="2">trojskok!$A$1:$I$67</definedName>
    <definedName name="_xlnm.Print_Area" localSheetId="8">trojskoky!$A$1:$I$67</definedName>
    <definedName name="_xlnm.Print_Area" localSheetId="3">vznos!$A$1:$G$67</definedName>
  </definedNames>
  <calcPr calcId="145621"/>
</workbook>
</file>

<file path=xl/calcChain.xml><?xml version="1.0" encoding="utf-8"?>
<calcChain xmlns="http://schemas.openxmlformats.org/spreadsheetml/2006/main">
  <c r="N38" i="13" l="1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J67" i="7" l="1"/>
  <c r="K67" i="7" s="1"/>
  <c r="H67" i="7" s="1"/>
  <c r="J68" i="7"/>
  <c r="K68" i="7" s="1"/>
  <c r="H68" i="7" s="1"/>
  <c r="J69" i="7"/>
  <c r="K69" i="7" s="1"/>
  <c r="H69" i="7" s="1"/>
  <c r="J70" i="7"/>
  <c r="K70" i="7" s="1"/>
  <c r="H70" i="7" s="1"/>
  <c r="M8" i="8" l="1"/>
  <c r="M17" i="8"/>
  <c r="M15" i="8"/>
  <c r="M14" i="8"/>
  <c r="M13" i="8"/>
  <c r="M30" i="8"/>
  <c r="M27" i="8"/>
  <c r="M21" i="8"/>
  <c r="M26" i="8"/>
  <c r="M29" i="8"/>
  <c r="M20" i="8"/>
  <c r="M31" i="8"/>
  <c r="M32" i="8"/>
  <c r="M33" i="8"/>
  <c r="M34" i="8"/>
  <c r="M10" i="8"/>
  <c r="M24" i="8"/>
  <c r="M16" i="8"/>
  <c r="M18" i="8"/>
  <c r="M7" i="8"/>
  <c r="M19" i="8"/>
  <c r="M23" i="8"/>
  <c r="M25" i="8"/>
  <c r="M12" i="8"/>
  <c r="M22" i="8"/>
  <c r="M9" i="8"/>
  <c r="M28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L8" i="8"/>
  <c r="L11" i="8"/>
  <c r="L15" i="8"/>
  <c r="L14" i="8"/>
  <c r="L30" i="8"/>
  <c r="L13" i="8"/>
  <c r="L27" i="8"/>
  <c r="L21" i="8"/>
  <c r="L26" i="8"/>
  <c r="L29" i="8"/>
  <c r="L20" i="8"/>
  <c r="L31" i="8"/>
  <c r="L32" i="8"/>
  <c r="L33" i="8"/>
  <c r="L34" i="8"/>
  <c r="L10" i="8"/>
  <c r="L16" i="8"/>
  <c r="L24" i="8"/>
  <c r="L23" i="8"/>
  <c r="L18" i="8"/>
  <c r="L7" i="8"/>
  <c r="L19" i="8"/>
  <c r="L25" i="8"/>
  <c r="L12" i="8"/>
  <c r="L22" i="8"/>
  <c r="L9" i="8"/>
  <c r="L28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M11" i="8"/>
  <c r="L17" i="8"/>
  <c r="F32" i="16" l="1"/>
  <c r="L36" i="13"/>
  <c r="G8" i="8" l="1"/>
  <c r="G26" i="8"/>
  <c r="G27" i="8"/>
  <c r="G16" i="8"/>
  <c r="G21" i="8"/>
  <c r="G11" i="8"/>
  <c r="G24" i="8"/>
  <c r="G15" i="8"/>
  <c r="G14" i="8"/>
  <c r="G20" i="8"/>
  <c r="G13" i="8"/>
  <c r="G23" i="8"/>
  <c r="G29" i="8"/>
  <c r="G10" i="8"/>
  <c r="G18" i="8"/>
  <c r="G7" i="8"/>
  <c r="G19" i="8"/>
  <c r="G25" i="8"/>
  <c r="G12" i="8"/>
  <c r="G22" i="8"/>
  <c r="G9" i="8"/>
  <c r="G28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17" i="8"/>
  <c r="G9" i="12"/>
  <c r="G22" i="15"/>
  <c r="G11" i="15"/>
  <c r="G13" i="15"/>
  <c r="G26" i="15"/>
  <c r="G12" i="15"/>
  <c r="G18" i="15"/>
  <c r="G19" i="15"/>
  <c r="G24" i="15"/>
  <c r="G10" i="15"/>
  <c r="G14" i="15"/>
  <c r="G15" i="15"/>
  <c r="G29" i="15"/>
  <c r="G16" i="15"/>
  <c r="G23" i="15"/>
  <c r="G9" i="15"/>
  <c r="G20" i="15"/>
  <c r="G25" i="15"/>
  <c r="G27" i="15"/>
  <c r="G17" i="15"/>
  <c r="G28" i="15"/>
  <c r="G21" i="15"/>
  <c r="G31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30" i="15"/>
  <c r="O53" i="12" l="1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G10" i="12"/>
  <c r="G11" i="12"/>
  <c r="G12" i="12"/>
  <c r="G13" i="12"/>
  <c r="G14" i="12"/>
  <c r="G16" i="12"/>
  <c r="G17" i="12"/>
  <c r="G18" i="12"/>
  <c r="G19" i="12"/>
  <c r="G20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N59" i="9" l="1"/>
  <c r="N37" i="9"/>
  <c r="N36" i="9"/>
  <c r="N30" i="9"/>
  <c r="N42" i="9"/>
  <c r="L59" i="9"/>
  <c r="J59" i="9" s="1"/>
  <c r="K59" i="9" s="1"/>
  <c r="H59" i="9" s="1"/>
  <c r="L37" i="9"/>
  <c r="J37" i="9" s="1"/>
  <c r="K37" i="9" s="1"/>
  <c r="H37" i="9" s="1"/>
  <c r="L36" i="9"/>
  <c r="J36" i="9" s="1"/>
  <c r="K36" i="9" s="1"/>
  <c r="H36" i="9" s="1"/>
  <c r="L30" i="9"/>
  <c r="L42" i="9"/>
  <c r="J42" i="9" s="1"/>
  <c r="K42" i="9" s="1"/>
  <c r="H42" i="9" s="1"/>
  <c r="F52" i="10"/>
  <c r="F29" i="10"/>
  <c r="F57" i="10"/>
  <c r="F58" i="10"/>
  <c r="F43" i="10"/>
  <c r="F22" i="10"/>
  <c r="F28" i="10"/>
  <c r="F44" i="10"/>
  <c r="M30" i="9" l="1"/>
  <c r="J30" i="9"/>
  <c r="K30" i="9" s="1"/>
  <c r="H30" i="9" s="1"/>
  <c r="M42" i="9"/>
  <c r="M37" i="9"/>
  <c r="M59" i="9"/>
  <c r="M36" i="9"/>
  <c r="N9" i="9"/>
  <c r="N7" i="9"/>
  <c r="N51" i="9"/>
  <c r="N40" i="9"/>
  <c r="L9" i="9"/>
  <c r="J9" i="9" s="1"/>
  <c r="K9" i="9" s="1"/>
  <c r="H9" i="9" s="1"/>
  <c r="L7" i="9"/>
  <c r="J7" i="9" s="1"/>
  <c r="K7" i="9" s="1"/>
  <c r="H7" i="9" s="1"/>
  <c r="L51" i="9"/>
  <c r="L40" i="9"/>
  <c r="N41" i="7"/>
  <c r="N33" i="7"/>
  <c r="N24" i="7"/>
  <c r="N42" i="7"/>
  <c r="N30" i="7"/>
  <c r="N44" i="7"/>
  <c r="N17" i="7"/>
  <c r="N66" i="7"/>
  <c r="L41" i="7"/>
  <c r="L33" i="7"/>
  <c r="L24" i="7"/>
  <c r="L42" i="7"/>
  <c r="L30" i="7"/>
  <c r="L44" i="7"/>
  <c r="L17" i="7"/>
  <c r="L66" i="7"/>
  <c r="M66" i="8"/>
  <c r="L66" i="8"/>
  <c r="M66" i="7" l="1"/>
  <c r="J66" i="7"/>
  <c r="K66" i="7" s="1"/>
  <c r="H66" i="7" s="1"/>
  <c r="M44" i="7"/>
  <c r="J44" i="7"/>
  <c r="K44" i="7" s="1"/>
  <c r="H44" i="7" s="1"/>
  <c r="M42" i="7"/>
  <c r="J42" i="7"/>
  <c r="K42" i="7" s="1"/>
  <c r="H42" i="7" s="1"/>
  <c r="M40" i="9"/>
  <c r="J40" i="9"/>
  <c r="K40" i="9" s="1"/>
  <c r="H40" i="9" s="1"/>
  <c r="M24" i="7"/>
  <c r="J24" i="7"/>
  <c r="K24" i="7" s="1"/>
  <c r="H24" i="7" s="1"/>
  <c r="M41" i="7"/>
  <c r="J41" i="7"/>
  <c r="K41" i="7" s="1"/>
  <c r="H41" i="7" s="1"/>
  <c r="M51" i="9"/>
  <c r="J51" i="9"/>
  <c r="K51" i="9" s="1"/>
  <c r="H51" i="9" s="1"/>
  <c r="M30" i="7"/>
  <c r="J30" i="7"/>
  <c r="K30" i="7" s="1"/>
  <c r="H30" i="7" s="1"/>
  <c r="M33" i="7"/>
  <c r="J33" i="7"/>
  <c r="K33" i="7" s="1"/>
  <c r="H33" i="7" s="1"/>
  <c r="M17" i="7"/>
  <c r="J17" i="7"/>
  <c r="K17" i="7" s="1"/>
  <c r="H17" i="7" s="1"/>
  <c r="M7" i="9"/>
  <c r="M9" i="9"/>
  <c r="T76" i="15"/>
  <c r="L76" i="15"/>
  <c r="T75" i="15"/>
  <c r="L75" i="15"/>
  <c r="T74" i="15"/>
  <c r="L74" i="15"/>
  <c r="T73" i="15"/>
  <c r="L73" i="15"/>
  <c r="T72" i="15"/>
  <c r="L72" i="15"/>
  <c r="T71" i="15"/>
  <c r="L71" i="15"/>
  <c r="T70" i="15"/>
  <c r="L70" i="15"/>
  <c r="T69" i="15"/>
  <c r="L69" i="15"/>
  <c r="T68" i="15"/>
  <c r="L68" i="15"/>
  <c r="T67" i="15"/>
  <c r="L67" i="15"/>
  <c r="T66" i="15"/>
  <c r="L66" i="15"/>
  <c r="T65" i="15"/>
  <c r="L65" i="15"/>
  <c r="V70" i="15" l="1"/>
  <c r="V76" i="15"/>
  <c r="V73" i="15"/>
  <c r="V69" i="15"/>
  <c r="V65" i="15"/>
  <c r="V67" i="15"/>
  <c r="V74" i="15"/>
  <c r="V75" i="15"/>
  <c r="V71" i="15"/>
  <c r="V72" i="15"/>
  <c r="V66" i="15"/>
  <c r="V68" i="15"/>
  <c r="Q76" i="12" l="1"/>
  <c r="R76" i="12" s="1"/>
  <c r="Q75" i="12"/>
  <c r="R75" i="12" s="1"/>
  <c r="Q74" i="12"/>
  <c r="R74" i="12" s="1"/>
  <c r="Q73" i="12"/>
  <c r="R73" i="12" s="1"/>
  <c r="Q72" i="12"/>
  <c r="Q71" i="12"/>
  <c r="Q70" i="12"/>
  <c r="Q69" i="12"/>
  <c r="Q68" i="12"/>
  <c r="Q67" i="12"/>
  <c r="Q66" i="12"/>
  <c r="Q65" i="12"/>
  <c r="Q64" i="12"/>
  <c r="Q63" i="12"/>
  <c r="Q62" i="12"/>
  <c r="Q61" i="12"/>
  <c r="R68" i="12" l="1"/>
  <c r="R70" i="12"/>
  <c r="R72" i="12"/>
  <c r="R65" i="12"/>
  <c r="R67" i="12"/>
  <c r="R69" i="12"/>
  <c r="R71" i="12"/>
  <c r="R66" i="12"/>
  <c r="R64" i="12"/>
  <c r="R63" i="12"/>
  <c r="R62" i="12"/>
  <c r="R61" i="12"/>
  <c r="U73" i="12"/>
  <c r="T73" i="12"/>
  <c r="T61" i="15"/>
  <c r="T62" i="15"/>
  <c r="T63" i="15"/>
  <c r="L37" i="15"/>
  <c r="L38" i="15"/>
  <c r="L61" i="15"/>
  <c r="L62" i="15"/>
  <c r="L64" i="15"/>
  <c r="T64" i="15"/>
  <c r="L63" i="15"/>
  <c r="U69" i="12" l="1"/>
  <c r="T69" i="12"/>
  <c r="U65" i="12"/>
  <c r="T65" i="12"/>
  <c r="T61" i="12"/>
  <c r="U61" i="12"/>
  <c r="V64" i="15"/>
  <c r="V61" i="15"/>
  <c r="V62" i="15"/>
  <c r="V63" i="15"/>
  <c r="F53" i="10" l="1"/>
  <c r="Q9" i="16" l="1"/>
  <c r="Q26" i="16"/>
  <c r="Q12" i="16"/>
  <c r="Q20" i="16"/>
  <c r="Q10" i="16"/>
  <c r="Q42" i="16"/>
  <c r="Q13" i="16"/>
  <c r="Q41" i="16"/>
  <c r="Q24" i="16"/>
  <c r="Q39" i="16"/>
  <c r="Q37" i="16"/>
  <c r="Q34" i="16"/>
  <c r="N9" i="16"/>
  <c r="N26" i="16"/>
  <c r="N12" i="16"/>
  <c r="N20" i="16"/>
  <c r="N10" i="16"/>
  <c r="N42" i="16"/>
  <c r="N13" i="16"/>
  <c r="N41" i="16"/>
  <c r="N24" i="16"/>
  <c r="N39" i="16"/>
  <c r="N37" i="16"/>
  <c r="N34" i="16"/>
  <c r="F9" i="16"/>
  <c r="F26" i="16"/>
  <c r="F12" i="16"/>
  <c r="F20" i="16"/>
  <c r="F10" i="16"/>
  <c r="F42" i="16"/>
  <c r="F13" i="16"/>
  <c r="F41" i="16"/>
  <c r="F24" i="16"/>
  <c r="F39" i="16"/>
  <c r="F37" i="16"/>
  <c r="F34" i="16"/>
  <c r="Q9" i="12"/>
  <c r="Q10" i="12"/>
  <c r="R10" i="12" s="1"/>
  <c r="Q11" i="12"/>
  <c r="R11" i="12" s="1"/>
  <c r="Q12" i="12"/>
  <c r="R12" i="12" s="1"/>
  <c r="Q13" i="12"/>
  <c r="Q14" i="12"/>
  <c r="R14" i="12" s="1"/>
  <c r="Q15" i="12"/>
  <c r="Q16" i="12"/>
  <c r="R16" i="12" s="1"/>
  <c r="Q17" i="12"/>
  <c r="Q18" i="12"/>
  <c r="R18" i="12" s="1"/>
  <c r="Q19" i="12"/>
  <c r="R19" i="12" s="1"/>
  <c r="Q20" i="12"/>
  <c r="R20" i="12" s="1"/>
  <c r="Q21" i="12"/>
  <c r="R21" i="12" s="1"/>
  <c r="Q22" i="12"/>
  <c r="Q23" i="12"/>
  <c r="Q24" i="12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O16" i="13" l="1"/>
  <c r="O12" i="13"/>
  <c r="O11" i="13"/>
  <c r="R15" i="12"/>
  <c r="R17" i="12"/>
  <c r="O20" i="13"/>
  <c r="R9" i="12"/>
  <c r="O15" i="13"/>
  <c r="O24" i="13"/>
  <c r="O23" i="13"/>
  <c r="R22" i="12"/>
  <c r="O22" i="13"/>
  <c r="O18" i="13"/>
  <c r="O14" i="13"/>
  <c r="O10" i="13"/>
  <c r="O26" i="13"/>
  <c r="O25" i="13"/>
  <c r="O21" i="13"/>
  <c r="O13" i="13"/>
  <c r="O17" i="13"/>
  <c r="O19" i="13"/>
  <c r="R13" i="12"/>
  <c r="R24" i="12"/>
  <c r="R23" i="12"/>
  <c r="O9" i="13"/>
  <c r="L47" i="15" l="1"/>
  <c r="L40" i="15"/>
  <c r="L44" i="15"/>
  <c r="L58" i="15"/>
  <c r="L49" i="15"/>
  <c r="L52" i="15"/>
  <c r="L39" i="15"/>
  <c r="L59" i="15"/>
  <c r="L54" i="15"/>
  <c r="L51" i="15"/>
  <c r="L55" i="15"/>
  <c r="L46" i="15"/>
  <c r="L57" i="15"/>
  <c r="L41" i="15"/>
  <c r="L53" i="15"/>
  <c r="L60" i="15"/>
  <c r="L45" i="15"/>
  <c r="L48" i="15"/>
  <c r="L50" i="15"/>
  <c r="L43" i="15"/>
  <c r="L56" i="15"/>
  <c r="L42" i="15"/>
  <c r="T47" i="15" l="1"/>
  <c r="T40" i="15"/>
  <c r="T44" i="15"/>
  <c r="T18" i="15"/>
  <c r="T35" i="15"/>
  <c r="T24" i="15"/>
  <c r="T58" i="15"/>
  <c r="T12" i="15"/>
  <c r="T27" i="15"/>
  <c r="V27" i="15" s="1"/>
  <c r="T26" i="15"/>
  <c r="T22" i="15"/>
  <c r="T14" i="15"/>
  <c r="T49" i="15"/>
  <c r="T16" i="15"/>
  <c r="V16" i="15" s="1"/>
  <c r="T52" i="15"/>
  <c r="T13" i="15"/>
  <c r="T10" i="15"/>
  <c r="T15" i="15"/>
  <c r="T39" i="15"/>
  <c r="T30" i="15"/>
  <c r="T32" i="15"/>
  <c r="T23" i="15"/>
  <c r="V23" i="15" s="1"/>
  <c r="T36" i="15"/>
  <c r="T28" i="15"/>
  <c r="T59" i="15"/>
  <c r="V59" i="15" s="1"/>
  <c r="T54" i="15"/>
  <c r="T51" i="15"/>
  <c r="T31" i="15"/>
  <c r="T19" i="15"/>
  <c r="T9" i="15"/>
  <c r="V9" i="15" s="1"/>
  <c r="T21" i="15"/>
  <c r="T20" i="15"/>
  <c r="V20" i="15" s="1"/>
  <c r="T55" i="15"/>
  <c r="T46" i="15"/>
  <c r="T57" i="15"/>
  <c r="T29" i="15"/>
  <c r="T41" i="15"/>
  <c r="T25" i="15"/>
  <c r="V25" i="15" s="1"/>
  <c r="T53" i="15"/>
  <c r="T37" i="15"/>
  <c r="T17" i="15"/>
  <c r="T38" i="15"/>
  <c r="T60" i="15"/>
  <c r="V60" i="15" s="1"/>
  <c r="T33" i="15"/>
  <c r="V33" i="15" s="1"/>
  <c r="T45" i="15"/>
  <c r="T48" i="15"/>
  <c r="T50" i="15"/>
  <c r="T11" i="15"/>
  <c r="T43" i="15"/>
  <c r="T56" i="15"/>
  <c r="T42" i="15"/>
  <c r="T34" i="15"/>
  <c r="V34" i="15" s="1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2" i="16"/>
  <c r="Q59" i="16"/>
  <c r="Q27" i="16"/>
  <c r="Q54" i="16"/>
  <c r="Q60" i="16"/>
  <c r="Q35" i="16"/>
  <c r="Q66" i="16"/>
  <c r="Q11" i="16"/>
  <c r="Q40" i="16"/>
  <c r="Q50" i="16"/>
  <c r="Q32" i="16"/>
  <c r="Q17" i="16"/>
  <c r="Q22" i="16"/>
  <c r="Q15" i="16"/>
  <c r="Q49" i="16"/>
  <c r="Q48" i="16"/>
  <c r="Q31" i="16"/>
  <c r="Q56" i="16"/>
  <c r="Q44" i="16"/>
  <c r="Q25" i="16"/>
  <c r="Q45" i="16"/>
  <c r="Q58" i="16"/>
  <c r="Q61" i="16"/>
  <c r="Q55" i="16"/>
  <c r="Q30" i="16"/>
  <c r="Q14" i="16"/>
  <c r="Q57" i="16"/>
  <c r="Q63" i="16"/>
  <c r="Q52" i="16"/>
  <c r="Q18" i="16"/>
  <c r="Q33" i="16"/>
  <c r="Q43" i="16"/>
  <c r="Q64" i="16"/>
  <c r="Q67" i="16"/>
  <c r="Q65" i="16"/>
  <c r="Q28" i="16"/>
  <c r="Q51" i="16"/>
  <c r="Q36" i="16"/>
  <c r="Q16" i="16"/>
  <c r="Q29" i="16"/>
  <c r="Q46" i="16"/>
  <c r="Q53" i="16"/>
  <c r="Q23" i="16"/>
  <c r="Q47" i="16"/>
  <c r="Q68" i="16"/>
  <c r="Q38" i="16"/>
  <c r="Q19" i="16"/>
  <c r="N62" i="16"/>
  <c r="N59" i="16"/>
  <c r="N27" i="16"/>
  <c r="N54" i="16"/>
  <c r="N60" i="16"/>
  <c r="N35" i="16"/>
  <c r="N66" i="16"/>
  <c r="N11" i="16"/>
  <c r="N40" i="16"/>
  <c r="N50" i="16"/>
  <c r="N32" i="16"/>
  <c r="N17" i="16"/>
  <c r="N22" i="16"/>
  <c r="N15" i="16"/>
  <c r="N49" i="16"/>
  <c r="N48" i="16"/>
  <c r="N31" i="16"/>
  <c r="N56" i="16"/>
  <c r="N44" i="16"/>
  <c r="N25" i="16"/>
  <c r="N45" i="16"/>
  <c r="N58" i="16"/>
  <c r="N61" i="16"/>
  <c r="N55" i="16"/>
  <c r="N30" i="16"/>
  <c r="N14" i="16"/>
  <c r="N57" i="16"/>
  <c r="N63" i="16"/>
  <c r="N52" i="16"/>
  <c r="N18" i="16"/>
  <c r="N33" i="16"/>
  <c r="N43" i="16"/>
  <c r="N64" i="16"/>
  <c r="N67" i="16"/>
  <c r="N65" i="16"/>
  <c r="N28" i="16"/>
  <c r="N51" i="16"/>
  <c r="N36" i="16"/>
  <c r="N16" i="16"/>
  <c r="N29" i="16"/>
  <c r="N46" i="16"/>
  <c r="N53" i="16"/>
  <c r="N23" i="16"/>
  <c r="N47" i="16"/>
  <c r="N68" i="16"/>
  <c r="S24" i="16"/>
  <c r="N38" i="16"/>
  <c r="N19" i="16"/>
  <c r="F62" i="16"/>
  <c r="F59" i="16"/>
  <c r="F27" i="16"/>
  <c r="F54" i="16"/>
  <c r="F60" i="16"/>
  <c r="F35" i="16"/>
  <c r="F66" i="16"/>
  <c r="F11" i="16"/>
  <c r="F40" i="16"/>
  <c r="F50" i="16"/>
  <c r="F17" i="16"/>
  <c r="F22" i="16"/>
  <c r="F15" i="16"/>
  <c r="F49" i="16"/>
  <c r="F48" i="16"/>
  <c r="F31" i="16"/>
  <c r="F56" i="16"/>
  <c r="F44" i="16"/>
  <c r="F25" i="16"/>
  <c r="F45" i="16"/>
  <c r="F58" i="16"/>
  <c r="F61" i="16"/>
  <c r="F55" i="16"/>
  <c r="F30" i="16"/>
  <c r="F14" i="16"/>
  <c r="F57" i="16"/>
  <c r="F63" i="16"/>
  <c r="F52" i="16"/>
  <c r="F18" i="16"/>
  <c r="F33" i="16"/>
  <c r="F43" i="16"/>
  <c r="F64" i="16"/>
  <c r="F67" i="16"/>
  <c r="F65" i="16"/>
  <c r="F28" i="16"/>
  <c r="F51" i="16"/>
  <c r="F36" i="16"/>
  <c r="F16" i="16"/>
  <c r="F29" i="16"/>
  <c r="F46" i="16"/>
  <c r="F53" i="16"/>
  <c r="F23" i="16"/>
  <c r="F47" i="16"/>
  <c r="F68" i="16"/>
  <c r="F38" i="16"/>
  <c r="F19" i="16"/>
  <c r="Q21" i="16"/>
  <c r="N21" i="16"/>
  <c r="F21" i="16"/>
  <c r="N27" i="13"/>
  <c r="N28" i="13"/>
  <c r="N29" i="13"/>
  <c r="N30" i="13"/>
  <c r="N31" i="13"/>
  <c r="N32" i="13"/>
  <c r="N33" i="13"/>
  <c r="N34" i="13"/>
  <c r="N35" i="13"/>
  <c r="N36" i="13"/>
  <c r="N37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L27" i="13"/>
  <c r="L28" i="13"/>
  <c r="L29" i="13"/>
  <c r="L30" i="13"/>
  <c r="L31" i="13"/>
  <c r="L32" i="13"/>
  <c r="L33" i="13"/>
  <c r="L34" i="13"/>
  <c r="L35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17" i="5"/>
  <c r="F39" i="5"/>
  <c r="F27" i="5"/>
  <c r="F41" i="5"/>
  <c r="F19" i="5"/>
  <c r="F9" i="5"/>
  <c r="F30" i="5"/>
  <c r="F46" i="5"/>
  <c r="F29" i="5"/>
  <c r="L40" i="3"/>
  <c r="J40" i="3" s="1"/>
  <c r="K40" i="3" s="1"/>
  <c r="H40" i="3" s="1"/>
  <c r="N32" i="3"/>
  <c r="L33" i="3"/>
  <c r="J33" i="3" s="1"/>
  <c r="K33" i="3" s="1"/>
  <c r="H33" i="3" s="1"/>
  <c r="N33" i="3"/>
  <c r="L41" i="3"/>
  <c r="J41" i="3" s="1"/>
  <c r="K41" i="3" s="1"/>
  <c r="H41" i="3" s="1"/>
  <c r="N41" i="3"/>
  <c r="L8" i="3"/>
  <c r="J8" i="3" s="1"/>
  <c r="K8" i="3" s="1"/>
  <c r="H8" i="3" s="1"/>
  <c r="N46" i="3"/>
  <c r="L43" i="3"/>
  <c r="J43" i="3" s="1"/>
  <c r="K43" i="3" s="1"/>
  <c r="H43" i="3" s="1"/>
  <c r="N48" i="3"/>
  <c r="L31" i="3"/>
  <c r="J31" i="3" s="1"/>
  <c r="K31" i="3" s="1"/>
  <c r="H31" i="3" s="1"/>
  <c r="N8" i="3"/>
  <c r="L11" i="3"/>
  <c r="J11" i="3" s="1"/>
  <c r="K11" i="3" s="1"/>
  <c r="H11" i="3" s="1"/>
  <c r="N11" i="3"/>
  <c r="L16" i="3"/>
  <c r="J16" i="3" s="1"/>
  <c r="K16" i="3" s="1"/>
  <c r="H16" i="3" s="1"/>
  <c r="N16" i="3"/>
  <c r="L62" i="3"/>
  <c r="J62" i="3" s="1"/>
  <c r="K62" i="3" s="1"/>
  <c r="H62" i="3" s="1"/>
  <c r="N62" i="3"/>
  <c r="L57" i="3"/>
  <c r="J57" i="3" s="1"/>
  <c r="K57" i="3" s="1"/>
  <c r="H57" i="3" s="1"/>
  <c r="N57" i="3"/>
  <c r="L15" i="3"/>
  <c r="J15" i="3" s="1"/>
  <c r="K15" i="3" s="1"/>
  <c r="H15" i="3" s="1"/>
  <c r="N15" i="3"/>
  <c r="L61" i="3"/>
  <c r="J61" i="3" s="1"/>
  <c r="K61" i="3" s="1"/>
  <c r="H61" i="3" s="1"/>
  <c r="N61" i="3"/>
  <c r="L44" i="3"/>
  <c r="J44" i="3" s="1"/>
  <c r="K44" i="3" s="1"/>
  <c r="H44" i="3" s="1"/>
  <c r="N44" i="3"/>
  <c r="L47" i="3"/>
  <c r="J47" i="3" s="1"/>
  <c r="K47" i="3" s="1"/>
  <c r="H47" i="3" s="1"/>
  <c r="N47" i="3"/>
  <c r="L45" i="3"/>
  <c r="J45" i="3" s="1"/>
  <c r="K45" i="3" s="1"/>
  <c r="H45" i="3" s="1"/>
  <c r="N45" i="3"/>
  <c r="L58" i="3"/>
  <c r="J58" i="3" s="1"/>
  <c r="K58" i="3" s="1"/>
  <c r="H58" i="3" s="1"/>
  <c r="N58" i="3"/>
  <c r="L26" i="3"/>
  <c r="J26" i="3" s="1"/>
  <c r="K26" i="3" s="1"/>
  <c r="H26" i="3" s="1"/>
  <c r="N21" i="3"/>
  <c r="L32" i="3"/>
  <c r="J32" i="3" s="1"/>
  <c r="K32" i="3" s="1"/>
  <c r="H32" i="3" s="1"/>
  <c r="N53" i="3"/>
  <c r="L27" i="3"/>
  <c r="J27" i="3" s="1"/>
  <c r="K27" i="3" s="1"/>
  <c r="H27" i="3" s="1"/>
  <c r="N27" i="3"/>
  <c r="L63" i="3"/>
  <c r="J63" i="3" s="1"/>
  <c r="K63" i="3" s="1"/>
  <c r="H63" i="3" s="1"/>
  <c r="N63" i="3"/>
  <c r="L24" i="3"/>
  <c r="N24" i="3"/>
  <c r="L6" i="3"/>
  <c r="J6" i="3" s="1"/>
  <c r="K6" i="3" s="1"/>
  <c r="H6" i="3" s="1"/>
  <c r="N6" i="3"/>
  <c r="L51" i="3"/>
  <c r="J51" i="3" s="1"/>
  <c r="K51" i="3" s="1"/>
  <c r="H51" i="3" s="1"/>
  <c r="N51" i="3"/>
  <c r="L46" i="3"/>
  <c r="J46" i="3" s="1"/>
  <c r="K46" i="3" s="1"/>
  <c r="H46" i="3" s="1"/>
  <c r="N25" i="3"/>
  <c r="L38" i="3"/>
  <c r="J38" i="3" s="1"/>
  <c r="K38" i="3" s="1"/>
  <c r="H38" i="3" s="1"/>
  <c r="N38" i="3"/>
  <c r="L7" i="3"/>
  <c r="J7" i="3" s="1"/>
  <c r="K7" i="3" s="1"/>
  <c r="H7" i="3" s="1"/>
  <c r="N7" i="3"/>
  <c r="L29" i="3"/>
  <c r="N29" i="3"/>
  <c r="L23" i="3"/>
  <c r="J23" i="3" s="1"/>
  <c r="K23" i="3" s="1"/>
  <c r="H23" i="3" s="1"/>
  <c r="N31" i="3"/>
  <c r="L48" i="3"/>
  <c r="J48" i="3" s="1"/>
  <c r="K48" i="3" s="1"/>
  <c r="H48" i="3" s="1"/>
  <c r="N20" i="3"/>
  <c r="L14" i="3"/>
  <c r="J14" i="3" s="1"/>
  <c r="K14" i="3" s="1"/>
  <c r="H14" i="3" s="1"/>
  <c r="N40" i="3"/>
  <c r="L36" i="3"/>
  <c r="J36" i="3" s="1"/>
  <c r="N36" i="3"/>
  <c r="L59" i="3"/>
  <c r="J59" i="3" s="1"/>
  <c r="K59" i="3" s="1"/>
  <c r="H59" i="3" s="1"/>
  <c r="N59" i="3"/>
  <c r="L22" i="3"/>
  <c r="J22" i="3" s="1"/>
  <c r="K22" i="3" s="1"/>
  <c r="H22" i="3" s="1"/>
  <c r="N10" i="3"/>
  <c r="L56" i="3"/>
  <c r="J56" i="3" s="1"/>
  <c r="K56" i="3" s="1"/>
  <c r="H56" i="3" s="1"/>
  <c r="N56" i="3"/>
  <c r="L25" i="3"/>
  <c r="J25" i="3" s="1"/>
  <c r="K25" i="3" s="1"/>
  <c r="H25" i="3" s="1"/>
  <c r="N14" i="3"/>
  <c r="L20" i="3"/>
  <c r="J20" i="3" s="1"/>
  <c r="K20" i="3" s="1"/>
  <c r="H20" i="3" s="1"/>
  <c r="N23" i="3"/>
  <c r="L19" i="3"/>
  <c r="J19" i="3" s="1"/>
  <c r="K19" i="3" s="1"/>
  <c r="H19" i="3" s="1"/>
  <c r="N19" i="3"/>
  <c r="L54" i="3"/>
  <c r="J54" i="3" s="1"/>
  <c r="K54" i="3" s="1"/>
  <c r="H54" i="3" s="1"/>
  <c r="N54" i="3"/>
  <c r="L18" i="3"/>
  <c r="J18" i="3" s="1"/>
  <c r="K18" i="3" s="1"/>
  <c r="H18" i="3" s="1"/>
  <c r="N18" i="3"/>
  <c r="L30" i="3"/>
  <c r="J30" i="3" s="1"/>
  <c r="K30" i="3" s="1"/>
  <c r="H30" i="3" s="1"/>
  <c r="N30" i="3"/>
  <c r="L9" i="3"/>
  <c r="J9" i="3" s="1"/>
  <c r="K9" i="3" s="1"/>
  <c r="H9" i="3" s="1"/>
  <c r="N9" i="3"/>
  <c r="L64" i="3"/>
  <c r="J64" i="3" s="1"/>
  <c r="K64" i="3" s="1"/>
  <c r="H64" i="3" s="1"/>
  <c r="N64" i="3"/>
  <c r="L13" i="3"/>
  <c r="J13" i="3" s="1"/>
  <c r="K13" i="3" s="1"/>
  <c r="H13" i="3" s="1"/>
  <c r="N13" i="3"/>
  <c r="L35" i="3"/>
  <c r="J35" i="3" s="1"/>
  <c r="K35" i="3" s="1"/>
  <c r="H35" i="3" s="1"/>
  <c r="N35" i="3"/>
  <c r="L60" i="3"/>
  <c r="J60" i="3" s="1"/>
  <c r="K60" i="3" s="1"/>
  <c r="H60" i="3" s="1"/>
  <c r="N60" i="3"/>
  <c r="L42" i="3"/>
  <c r="J42" i="3" s="1"/>
  <c r="K42" i="3" s="1"/>
  <c r="H42" i="3" s="1"/>
  <c r="N22" i="3"/>
  <c r="L12" i="3"/>
  <c r="J12" i="3" s="1"/>
  <c r="K12" i="3" s="1"/>
  <c r="H12" i="3" s="1"/>
  <c r="N12" i="3"/>
  <c r="L39" i="3"/>
  <c r="J39" i="3" s="1"/>
  <c r="K39" i="3" s="1"/>
  <c r="H39" i="3" s="1"/>
  <c r="N39" i="3"/>
  <c r="L55" i="3"/>
  <c r="J55" i="3" s="1"/>
  <c r="K55" i="3" s="1"/>
  <c r="H55" i="3" s="1"/>
  <c r="N55" i="3"/>
  <c r="L50" i="3"/>
  <c r="J50" i="3" s="1"/>
  <c r="K50" i="3" s="1"/>
  <c r="H50" i="3" s="1"/>
  <c r="N50" i="3"/>
  <c r="L17" i="3"/>
  <c r="J17" i="3" s="1"/>
  <c r="K17" i="3" s="1"/>
  <c r="H17" i="3" s="1"/>
  <c r="N17" i="3"/>
  <c r="L21" i="3"/>
  <c r="J21" i="3" s="1"/>
  <c r="K21" i="3" s="1"/>
  <c r="H21" i="3" s="1"/>
  <c r="N52" i="3"/>
  <c r="L49" i="3"/>
  <c r="J49" i="3" s="1"/>
  <c r="K49" i="3" s="1"/>
  <c r="H49" i="3" s="1"/>
  <c r="N49" i="3"/>
  <c r="L34" i="3"/>
  <c r="J34" i="3" s="1"/>
  <c r="K34" i="3" s="1"/>
  <c r="H34" i="3" s="1"/>
  <c r="N34" i="3"/>
  <c r="L65" i="3"/>
  <c r="J65" i="3" s="1"/>
  <c r="K65" i="3" s="1"/>
  <c r="H65" i="3" s="1"/>
  <c r="N65" i="3"/>
  <c r="L52" i="3"/>
  <c r="J52" i="3" s="1"/>
  <c r="K52" i="3" s="1"/>
  <c r="H52" i="3" s="1"/>
  <c r="N26" i="3"/>
  <c r="L10" i="3"/>
  <c r="J10" i="3" s="1"/>
  <c r="K10" i="3" s="1"/>
  <c r="H10" i="3" s="1"/>
  <c r="N43" i="3"/>
  <c r="L28" i="3"/>
  <c r="J28" i="3" s="1"/>
  <c r="K28" i="3" s="1"/>
  <c r="H28" i="3" s="1"/>
  <c r="N28" i="3"/>
  <c r="L37" i="3"/>
  <c r="N37" i="3"/>
  <c r="M37" i="3" l="1"/>
  <c r="J37" i="3"/>
  <c r="K37" i="3" s="1"/>
  <c r="H37" i="3" s="1"/>
  <c r="J24" i="3"/>
  <c r="K24" i="3" s="1"/>
  <c r="H24" i="3" s="1"/>
  <c r="M24" i="3"/>
  <c r="M29" i="3"/>
  <c r="J29" i="3"/>
  <c r="K29" i="3" s="1"/>
  <c r="H29" i="3" s="1"/>
  <c r="M36" i="3"/>
  <c r="K36" i="3"/>
  <c r="H36" i="3" s="1"/>
  <c r="O36" i="13"/>
  <c r="O35" i="13"/>
  <c r="O27" i="13"/>
  <c r="P9" i="13" s="1"/>
  <c r="O33" i="13"/>
  <c r="O31" i="13"/>
  <c r="O32" i="13"/>
  <c r="O29" i="13"/>
  <c r="O34" i="13"/>
  <c r="O30" i="13"/>
  <c r="O28" i="13"/>
  <c r="M64" i="3"/>
  <c r="M57" i="3"/>
  <c r="M20" i="3"/>
  <c r="S29" i="16"/>
  <c r="M65" i="3"/>
  <c r="M38" i="3"/>
  <c r="M51" i="3"/>
  <c r="M14" i="3"/>
  <c r="M39" i="3"/>
  <c r="M31" i="3"/>
  <c r="M17" i="3"/>
  <c r="M44" i="3"/>
  <c r="M45" i="3"/>
  <c r="M61" i="3"/>
  <c r="M43" i="3"/>
  <c r="M28" i="3"/>
  <c r="M48" i="3"/>
  <c r="M11" i="3"/>
  <c r="M46" i="3"/>
  <c r="M27" i="3"/>
  <c r="M58" i="3"/>
  <c r="M23" i="3"/>
  <c r="M19" i="3"/>
  <c r="M18" i="3"/>
  <c r="M49" i="3"/>
  <c r="M52" i="3"/>
  <c r="M12" i="3"/>
  <c r="M35" i="3"/>
  <c r="M60" i="3"/>
  <c r="M59" i="3"/>
  <c r="M41" i="3"/>
  <c r="M7" i="3"/>
  <c r="M62" i="3"/>
  <c r="M15" i="3"/>
  <c r="M13" i="3"/>
  <c r="M9" i="3"/>
  <c r="M63" i="3"/>
  <c r="S19" i="16"/>
  <c r="S53" i="16"/>
  <c r="S38" i="16"/>
  <c r="S47" i="16"/>
  <c r="S46" i="16"/>
  <c r="S23" i="16"/>
  <c r="M34" i="3"/>
  <c r="M54" i="3"/>
  <c r="M6" i="3"/>
  <c r="M8" i="3"/>
  <c r="M50" i="3"/>
  <c r="M56" i="3"/>
  <c r="M26" i="3"/>
  <c r="M55" i="3"/>
  <c r="M22" i="3"/>
  <c r="M30" i="3"/>
  <c r="M10" i="3"/>
  <c r="M40" i="3"/>
  <c r="M25" i="3"/>
  <c r="M21" i="3"/>
  <c r="M47" i="3"/>
  <c r="M16" i="3"/>
  <c r="S68" i="16"/>
  <c r="M33" i="3"/>
  <c r="M32" i="3"/>
  <c r="S39" i="16"/>
  <c r="S9" i="16"/>
  <c r="F21" i="2" l="1"/>
  <c r="F47" i="2"/>
  <c r="F41" i="2"/>
  <c r="F39" i="2"/>
  <c r="F9" i="2"/>
  <c r="F20" i="2"/>
  <c r="F43" i="2"/>
  <c r="F30" i="2"/>
  <c r="F18" i="2"/>
  <c r="V29" i="15"/>
  <c r="V41" i="15"/>
  <c r="V53" i="15"/>
  <c r="V37" i="15"/>
  <c r="V17" i="15"/>
  <c r="V38" i="15"/>
  <c r="V45" i="15"/>
  <c r="V48" i="15"/>
  <c r="F49" i="10" l="1"/>
  <c r="F56" i="10"/>
  <c r="F39" i="10"/>
  <c r="F54" i="10"/>
  <c r="F33" i="10"/>
  <c r="F48" i="10"/>
  <c r="F7" i="10"/>
  <c r="F23" i="10"/>
  <c r="F64" i="10"/>
  <c r="F21" i="10"/>
  <c r="F60" i="10"/>
  <c r="F25" i="10"/>
  <c r="F13" i="10"/>
  <c r="F31" i="10"/>
  <c r="F46" i="10"/>
  <c r="F36" i="10"/>
  <c r="F11" i="10"/>
  <c r="F61" i="10"/>
  <c r="F10" i="10"/>
  <c r="F32" i="10"/>
  <c r="F42" i="10"/>
  <c r="F8" i="10"/>
  <c r="F40" i="10"/>
  <c r="F63" i="10"/>
  <c r="F66" i="10"/>
  <c r="F59" i="10"/>
  <c r="F65" i="10"/>
  <c r="F9" i="10"/>
  <c r="F35" i="10"/>
  <c r="F19" i="10"/>
  <c r="F26" i="10"/>
  <c r="F41" i="10"/>
  <c r="F15" i="10"/>
  <c r="F34" i="10"/>
  <c r="F12" i="10"/>
  <c r="F17" i="10"/>
  <c r="L45" i="9"/>
  <c r="J45" i="9" s="1"/>
  <c r="K45" i="9" s="1"/>
  <c r="H45" i="9" s="1"/>
  <c r="N45" i="9"/>
  <c r="L13" i="9"/>
  <c r="J13" i="9" s="1"/>
  <c r="K13" i="9" s="1"/>
  <c r="H13" i="9" s="1"/>
  <c r="N13" i="9"/>
  <c r="L27" i="9"/>
  <c r="J27" i="9" s="1"/>
  <c r="K27" i="9" s="1"/>
  <c r="H27" i="9" s="1"/>
  <c r="N27" i="9"/>
  <c r="L38" i="9"/>
  <c r="J38" i="9" s="1"/>
  <c r="K38" i="9" s="1"/>
  <c r="H38" i="9" s="1"/>
  <c r="N38" i="9"/>
  <c r="L12" i="9"/>
  <c r="J12" i="9" s="1"/>
  <c r="K12" i="9" s="1"/>
  <c r="H12" i="9" s="1"/>
  <c r="N12" i="9"/>
  <c r="L8" i="9"/>
  <c r="J8" i="9" s="1"/>
  <c r="K8" i="9" s="1"/>
  <c r="H8" i="9" s="1"/>
  <c r="N8" i="9"/>
  <c r="L34" i="9"/>
  <c r="J34" i="9" s="1"/>
  <c r="K34" i="9" s="1"/>
  <c r="H34" i="9" s="1"/>
  <c r="N34" i="9"/>
  <c r="L52" i="9"/>
  <c r="J52" i="9" s="1"/>
  <c r="K52" i="9" s="1"/>
  <c r="H52" i="9" s="1"/>
  <c r="N33" i="9"/>
  <c r="L44" i="9"/>
  <c r="J44" i="9" s="1"/>
  <c r="K44" i="9" s="1"/>
  <c r="H44" i="9" s="1"/>
  <c r="N44" i="9"/>
  <c r="L29" i="9"/>
  <c r="J29" i="9" s="1"/>
  <c r="K29" i="9" s="1"/>
  <c r="H29" i="9" s="1"/>
  <c r="N29" i="9"/>
  <c r="L22" i="9"/>
  <c r="J22" i="9" s="1"/>
  <c r="K22" i="9" s="1"/>
  <c r="H22" i="9" s="1"/>
  <c r="N22" i="9"/>
  <c r="L24" i="9"/>
  <c r="J24" i="9" s="1"/>
  <c r="K24" i="9" s="1"/>
  <c r="H24" i="9" s="1"/>
  <c r="N47" i="9"/>
  <c r="L28" i="9"/>
  <c r="J28" i="9" s="1"/>
  <c r="K28" i="9" s="1"/>
  <c r="H28" i="9" s="1"/>
  <c r="N28" i="9"/>
  <c r="L54" i="9"/>
  <c r="J54" i="9" s="1"/>
  <c r="K54" i="9" s="1"/>
  <c r="H54" i="9" s="1"/>
  <c r="N54" i="9"/>
  <c r="L58" i="9"/>
  <c r="J58" i="9" s="1"/>
  <c r="K58" i="9" s="1"/>
  <c r="H58" i="9" s="1"/>
  <c r="N58" i="9"/>
  <c r="L25" i="9"/>
  <c r="J25" i="9" s="1"/>
  <c r="K25" i="9" s="1"/>
  <c r="H25" i="9" s="1"/>
  <c r="N25" i="9"/>
  <c r="L31" i="9"/>
  <c r="J31" i="9" s="1"/>
  <c r="K31" i="9" s="1"/>
  <c r="H31" i="9" s="1"/>
  <c r="N31" i="9"/>
  <c r="L20" i="9"/>
  <c r="J20" i="9" s="1"/>
  <c r="K20" i="9" s="1"/>
  <c r="H20" i="9" s="1"/>
  <c r="N20" i="9"/>
  <c r="L26" i="9"/>
  <c r="J26" i="9" s="1"/>
  <c r="K26" i="9" s="1"/>
  <c r="H26" i="9" s="1"/>
  <c r="N26" i="9"/>
  <c r="L43" i="9"/>
  <c r="J43" i="9" s="1"/>
  <c r="K43" i="9" s="1"/>
  <c r="H43" i="9" s="1"/>
  <c r="N43" i="9"/>
  <c r="L33" i="9"/>
  <c r="J33" i="9" s="1"/>
  <c r="K33" i="9" s="1"/>
  <c r="H33" i="9" s="1"/>
  <c r="N52" i="9"/>
  <c r="L39" i="9"/>
  <c r="J39" i="9" s="1"/>
  <c r="K39" i="9" s="1"/>
  <c r="H39" i="9" s="1"/>
  <c r="N39" i="9"/>
  <c r="L21" i="9"/>
  <c r="J21" i="9" s="1"/>
  <c r="K21" i="9" s="1"/>
  <c r="H21" i="9" s="1"/>
  <c r="N21" i="9"/>
  <c r="L55" i="9"/>
  <c r="J55" i="9" s="1"/>
  <c r="K55" i="9" s="1"/>
  <c r="H55" i="9" s="1"/>
  <c r="N55" i="9"/>
  <c r="L41" i="9"/>
  <c r="J41" i="9" s="1"/>
  <c r="K41" i="9" s="1"/>
  <c r="H41" i="9" s="1"/>
  <c r="N41" i="9"/>
  <c r="L65" i="9"/>
  <c r="J65" i="9" s="1"/>
  <c r="K65" i="9" s="1"/>
  <c r="H65" i="9" s="1"/>
  <c r="N65" i="9"/>
  <c r="L63" i="9"/>
  <c r="J63" i="9" s="1"/>
  <c r="K63" i="9" s="1"/>
  <c r="H63" i="9" s="1"/>
  <c r="N63" i="9"/>
  <c r="L50" i="9"/>
  <c r="J50" i="9" s="1"/>
  <c r="K50" i="9" s="1"/>
  <c r="H50" i="9" s="1"/>
  <c r="N50" i="9"/>
  <c r="L35" i="9"/>
  <c r="J35" i="9" s="1"/>
  <c r="K35" i="9" s="1"/>
  <c r="H35" i="9" s="1"/>
  <c r="N35" i="9"/>
  <c r="L19" i="9"/>
  <c r="J19" i="9" s="1"/>
  <c r="K19" i="9" s="1"/>
  <c r="H19" i="9" s="1"/>
  <c r="N19" i="9"/>
  <c r="L23" i="9"/>
  <c r="J23" i="9" s="1"/>
  <c r="K23" i="9" s="1"/>
  <c r="H23" i="9" s="1"/>
  <c r="N23" i="9"/>
  <c r="L32" i="9"/>
  <c r="J32" i="9" s="1"/>
  <c r="K32" i="9" s="1"/>
  <c r="H32" i="9" s="1"/>
  <c r="N32" i="9"/>
  <c r="L66" i="9"/>
  <c r="J66" i="9" s="1"/>
  <c r="K66" i="9" s="1"/>
  <c r="H66" i="9" s="1"/>
  <c r="N66" i="9"/>
  <c r="L46" i="9"/>
  <c r="J46" i="9" s="1"/>
  <c r="K46" i="9" s="1"/>
  <c r="H46" i="9" s="1"/>
  <c r="N46" i="9"/>
  <c r="L62" i="9"/>
  <c r="J62" i="9" s="1"/>
  <c r="K62" i="9" s="1"/>
  <c r="H62" i="9" s="1"/>
  <c r="N62" i="9"/>
  <c r="L61" i="9"/>
  <c r="J61" i="9" s="1"/>
  <c r="K61" i="9" s="1"/>
  <c r="H61" i="9" s="1"/>
  <c r="N61" i="9"/>
  <c r="L48" i="9"/>
  <c r="J48" i="9" s="1"/>
  <c r="K48" i="9" s="1"/>
  <c r="H48" i="9" s="1"/>
  <c r="N48" i="9"/>
  <c r="L17" i="9"/>
  <c r="J17" i="9" s="1"/>
  <c r="K17" i="9" s="1"/>
  <c r="H17" i="9" s="1"/>
  <c r="N17" i="9"/>
  <c r="L15" i="9"/>
  <c r="J15" i="9" s="1"/>
  <c r="K15" i="9" s="1"/>
  <c r="H15" i="9" s="1"/>
  <c r="N15" i="9"/>
  <c r="L64" i="9"/>
  <c r="J64" i="9" s="1"/>
  <c r="K64" i="9" s="1"/>
  <c r="H64" i="9" s="1"/>
  <c r="N64" i="9"/>
  <c r="L53" i="9"/>
  <c r="J53" i="9" s="1"/>
  <c r="K53" i="9" s="1"/>
  <c r="H53" i="9" s="1"/>
  <c r="N53" i="9"/>
  <c r="L11" i="9"/>
  <c r="J11" i="9" s="1"/>
  <c r="K11" i="9" s="1"/>
  <c r="H11" i="9" s="1"/>
  <c r="N11" i="9"/>
  <c r="L67" i="9"/>
  <c r="J67" i="9" s="1"/>
  <c r="K67" i="9" s="1"/>
  <c r="H67" i="9" s="1"/>
  <c r="N67" i="9"/>
  <c r="L14" i="9"/>
  <c r="J14" i="9" s="1"/>
  <c r="K14" i="9" s="1"/>
  <c r="H14" i="9" s="1"/>
  <c r="N14" i="9"/>
  <c r="L60" i="9"/>
  <c r="J60" i="9" s="1"/>
  <c r="K60" i="9" s="1"/>
  <c r="H60" i="9" s="1"/>
  <c r="N60" i="9"/>
  <c r="L49" i="9"/>
  <c r="J49" i="9" s="1"/>
  <c r="K49" i="9" s="1"/>
  <c r="H49" i="9" s="1"/>
  <c r="N49" i="9"/>
  <c r="L10" i="9"/>
  <c r="J10" i="9" s="1"/>
  <c r="K10" i="9" s="1"/>
  <c r="H10" i="9" s="1"/>
  <c r="N10" i="9"/>
  <c r="L18" i="9"/>
  <c r="J18" i="9" s="1"/>
  <c r="K18" i="9" s="1"/>
  <c r="H18" i="9" s="1"/>
  <c r="N18" i="9"/>
  <c r="L47" i="9"/>
  <c r="J47" i="9" s="1"/>
  <c r="K47" i="9" s="1"/>
  <c r="H47" i="9" s="1"/>
  <c r="N24" i="9"/>
  <c r="L57" i="9"/>
  <c r="J57" i="9" s="1"/>
  <c r="K57" i="9" s="1"/>
  <c r="H57" i="9" s="1"/>
  <c r="N57" i="9"/>
  <c r="L56" i="9"/>
  <c r="J56" i="9" s="1"/>
  <c r="K56" i="9" s="1"/>
  <c r="H56" i="9" s="1"/>
  <c r="N56" i="9"/>
  <c r="L10" i="7"/>
  <c r="J10" i="7" s="1"/>
  <c r="K10" i="7" s="1"/>
  <c r="H10" i="7" s="1"/>
  <c r="N10" i="7"/>
  <c r="L37" i="7"/>
  <c r="J37" i="7" s="1"/>
  <c r="K37" i="7" s="1"/>
  <c r="H37" i="7" s="1"/>
  <c r="N37" i="7"/>
  <c r="L49" i="7"/>
  <c r="J49" i="7" s="1"/>
  <c r="K49" i="7" s="1"/>
  <c r="H49" i="7" s="1"/>
  <c r="N49" i="7"/>
  <c r="L60" i="7"/>
  <c r="J60" i="7" s="1"/>
  <c r="K60" i="7" s="1"/>
  <c r="H60" i="7" s="1"/>
  <c r="N60" i="7"/>
  <c r="L19" i="7"/>
  <c r="J19" i="7" s="1"/>
  <c r="K19" i="7" s="1"/>
  <c r="H19" i="7" s="1"/>
  <c r="N19" i="7"/>
  <c r="L39" i="7"/>
  <c r="J39" i="7" s="1"/>
  <c r="K39" i="7" s="1"/>
  <c r="H39" i="7" s="1"/>
  <c r="N39" i="7"/>
  <c r="L25" i="7"/>
  <c r="J25" i="7" s="1"/>
  <c r="K25" i="7" s="1"/>
  <c r="H25" i="7" s="1"/>
  <c r="N25" i="7"/>
  <c r="L16" i="7"/>
  <c r="J16" i="7" s="1"/>
  <c r="K16" i="7" s="1"/>
  <c r="H16" i="7" s="1"/>
  <c r="N16" i="7"/>
  <c r="L48" i="7"/>
  <c r="J48" i="7" s="1"/>
  <c r="K48" i="7" s="1"/>
  <c r="H48" i="7" s="1"/>
  <c r="N48" i="7"/>
  <c r="L8" i="7"/>
  <c r="J8" i="7" s="1"/>
  <c r="K8" i="7" s="1"/>
  <c r="H8" i="7" s="1"/>
  <c r="N8" i="7"/>
  <c r="L31" i="7"/>
  <c r="J31" i="7" s="1"/>
  <c r="K31" i="7" s="1"/>
  <c r="H31" i="7" s="1"/>
  <c r="N31" i="7"/>
  <c r="L63" i="7"/>
  <c r="J63" i="7" s="1"/>
  <c r="K63" i="7" s="1"/>
  <c r="H63" i="7" s="1"/>
  <c r="N63" i="7"/>
  <c r="L57" i="7"/>
  <c r="J57" i="7" s="1"/>
  <c r="K57" i="7" s="1"/>
  <c r="H57" i="7" s="1"/>
  <c r="N57" i="7"/>
  <c r="L52" i="7"/>
  <c r="J52" i="7" s="1"/>
  <c r="K52" i="7" s="1"/>
  <c r="H52" i="7" s="1"/>
  <c r="N52" i="7"/>
  <c r="L40" i="7"/>
  <c r="J40" i="7" s="1"/>
  <c r="K40" i="7" s="1"/>
  <c r="H40" i="7" s="1"/>
  <c r="N40" i="7"/>
  <c r="L65" i="7"/>
  <c r="J65" i="7" s="1"/>
  <c r="K65" i="7" s="1"/>
  <c r="H65" i="7" s="1"/>
  <c r="N65" i="7"/>
  <c r="L22" i="7"/>
  <c r="J22" i="7" s="1"/>
  <c r="K22" i="7" s="1"/>
  <c r="H22" i="7" s="1"/>
  <c r="N22" i="7"/>
  <c r="L29" i="7"/>
  <c r="J29" i="7" s="1"/>
  <c r="K29" i="7" s="1"/>
  <c r="H29" i="7" s="1"/>
  <c r="N29" i="7"/>
  <c r="L18" i="7"/>
  <c r="J18" i="7" s="1"/>
  <c r="K18" i="7" s="1"/>
  <c r="H18" i="7" s="1"/>
  <c r="N18" i="7"/>
  <c r="L23" i="7"/>
  <c r="J23" i="7" s="1"/>
  <c r="K23" i="7" s="1"/>
  <c r="H23" i="7" s="1"/>
  <c r="N23" i="7"/>
  <c r="L59" i="7"/>
  <c r="J59" i="7" s="1"/>
  <c r="K59" i="7" s="1"/>
  <c r="H59" i="7" s="1"/>
  <c r="N59" i="7"/>
  <c r="L12" i="7"/>
  <c r="J12" i="7" s="1"/>
  <c r="K12" i="7" s="1"/>
  <c r="H12" i="7" s="1"/>
  <c r="N12" i="7"/>
  <c r="L50" i="7"/>
  <c r="J50" i="7" s="1"/>
  <c r="K50" i="7" s="1"/>
  <c r="H50" i="7" s="1"/>
  <c r="N50" i="7"/>
  <c r="L45" i="7"/>
  <c r="J45" i="7" s="1"/>
  <c r="K45" i="7" s="1"/>
  <c r="H45" i="7" s="1"/>
  <c r="N45" i="7"/>
  <c r="L9" i="7"/>
  <c r="J9" i="7" s="1"/>
  <c r="K9" i="7" s="1"/>
  <c r="H9" i="7" s="1"/>
  <c r="N9" i="7"/>
  <c r="L58" i="7"/>
  <c r="J58" i="7" s="1"/>
  <c r="K58" i="7" s="1"/>
  <c r="H58" i="7" s="1"/>
  <c r="N58" i="7"/>
  <c r="L28" i="7"/>
  <c r="J28" i="7" s="1"/>
  <c r="K28" i="7" s="1"/>
  <c r="H28" i="7" s="1"/>
  <c r="N28" i="7"/>
  <c r="L55" i="7"/>
  <c r="J55" i="7" s="1"/>
  <c r="K55" i="7" s="1"/>
  <c r="H55" i="7" s="1"/>
  <c r="N55" i="7"/>
  <c r="L56" i="7"/>
  <c r="J56" i="7" s="1"/>
  <c r="K56" i="7" s="1"/>
  <c r="H56" i="7" s="1"/>
  <c r="N56" i="7"/>
  <c r="L34" i="7"/>
  <c r="J34" i="7" s="1"/>
  <c r="K34" i="7" s="1"/>
  <c r="H34" i="7" s="1"/>
  <c r="N34" i="7"/>
  <c r="L36" i="7"/>
  <c r="J36" i="7" s="1"/>
  <c r="K36" i="7" s="1"/>
  <c r="H36" i="7" s="1"/>
  <c r="N36" i="7"/>
  <c r="L61" i="7"/>
  <c r="J61" i="7" s="1"/>
  <c r="K61" i="7" s="1"/>
  <c r="H61" i="7" s="1"/>
  <c r="N61" i="7"/>
  <c r="M54" i="9" l="1"/>
  <c r="M29" i="9"/>
  <c r="M49" i="7"/>
  <c r="M39" i="9"/>
  <c r="M20" i="9"/>
  <c r="M19" i="9"/>
  <c r="M13" i="9"/>
  <c r="M28" i="9"/>
  <c r="M57" i="9"/>
  <c r="M24" i="9"/>
  <c r="M60" i="9"/>
  <c r="M14" i="9"/>
  <c r="M35" i="9"/>
  <c r="M53" i="9"/>
  <c r="M66" i="9"/>
  <c r="M41" i="9"/>
  <c r="M56" i="9"/>
  <c r="M50" i="9"/>
  <c r="M48" i="9"/>
  <c r="M62" i="9"/>
  <c r="M33" i="9"/>
  <c r="M49" i="9"/>
  <c r="M17" i="9"/>
  <c r="M46" i="9"/>
  <c r="M31" i="9"/>
  <c r="M58" i="9"/>
  <c r="M44" i="9"/>
  <c r="M23" i="7"/>
  <c r="M65" i="7"/>
  <c r="M63" i="7"/>
  <c r="M8" i="7"/>
  <c r="M39" i="7"/>
  <c r="M12" i="7"/>
  <c r="M18" i="7"/>
  <c r="M45" i="7"/>
  <c r="M59" i="7"/>
  <c r="M50" i="7"/>
  <c r="M37" i="7"/>
  <c r="M60" i="7"/>
  <c r="M10" i="7"/>
  <c r="M48" i="7"/>
  <c r="M31" i="7"/>
  <c r="M61" i="7"/>
  <c r="M56" i="7"/>
  <c r="M36" i="7"/>
  <c r="M34" i="7"/>
  <c r="M9" i="7"/>
  <c r="M28" i="7"/>
  <c r="M58" i="7"/>
  <c r="M55" i="7"/>
  <c r="M57" i="7"/>
  <c r="M52" i="7"/>
  <c r="M40" i="7"/>
  <c r="M22" i="7"/>
  <c r="M29" i="7"/>
  <c r="M16" i="7"/>
  <c r="M19" i="7"/>
  <c r="M25" i="7"/>
  <c r="M45" i="9"/>
  <c r="M12" i="9"/>
  <c r="M64" i="9"/>
  <c r="M55" i="9"/>
  <c r="M38" i="9"/>
  <c r="M61" i="9"/>
  <c r="M63" i="9"/>
  <c r="M25" i="9"/>
  <c r="M34" i="9"/>
  <c r="M10" i="9"/>
  <c r="M23" i="9"/>
  <c r="M43" i="9"/>
  <c r="M22" i="9"/>
  <c r="M67" i="9"/>
  <c r="M18" i="9"/>
  <c r="M11" i="9"/>
  <c r="M15" i="9"/>
  <c r="M32" i="9"/>
  <c r="M65" i="9"/>
  <c r="M21" i="9"/>
  <c r="M26" i="9"/>
  <c r="M47" i="9"/>
  <c r="M8" i="9"/>
  <c r="M27" i="9"/>
  <c r="M52" i="9"/>
  <c r="F65" i="1"/>
  <c r="F30" i="1"/>
  <c r="F15" i="1"/>
  <c r="F11" i="1"/>
  <c r="F29" i="1"/>
  <c r="O61" i="13"/>
  <c r="O62" i="13"/>
  <c r="O63" i="13"/>
  <c r="O64" i="13"/>
  <c r="O65" i="13"/>
  <c r="O66" i="13"/>
  <c r="O67" i="13"/>
  <c r="O68" i="13"/>
  <c r="O60" i="13"/>
  <c r="O59" i="13"/>
  <c r="O58" i="13"/>
  <c r="O57" i="13"/>
  <c r="Q65" i="13" l="1"/>
  <c r="R65" i="13"/>
  <c r="R61" i="13"/>
  <c r="Q57" i="13"/>
  <c r="R57" i="13"/>
  <c r="Q61" i="13"/>
  <c r="S57" i="16"/>
  <c r="S10" i="16"/>
  <c r="S13" i="16"/>
  <c r="S30" i="16"/>
  <c r="V58" i="15"/>
  <c r="V15" i="15"/>
  <c r="V22" i="15"/>
  <c r="V44" i="15"/>
  <c r="V24" i="15"/>
  <c r="V47" i="15"/>
  <c r="V18" i="15"/>
  <c r="V10" i="15"/>
  <c r="V14" i="15"/>
  <c r="V39" i="15"/>
  <c r="N32" i="7"/>
  <c r="L32" i="7"/>
  <c r="J32" i="7" s="1"/>
  <c r="K32" i="7" s="1"/>
  <c r="H32" i="7" s="1"/>
  <c r="N26" i="7"/>
  <c r="L26" i="7"/>
  <c r="J26" i="7" s="1"/>
  <c r="K26" i="7" s="1"/>
  <c r="H26" i="7" s="1"/>
  <c r="L51" i="7"/>
  <c r="J51" i="7" s="1"/>
  <c r="K51" i="7" s="1"/>
  <c r="H51" i="7" s="1"/>
  <c r="L64" i="7"/>
  <c r="J64" i="7" s="1"/>
  <c r="K64" i="7" s="1"/>
  <c r="H64" i="7" s="1"/>
  <c r="L27" i="7"/>
  <c r="J27" i="7" s="1"/>
  <c r="K27" i="7" s="1"/>
  <c r="H27" i="7" s="1"/>
  <c r="L15" i="7"/>
  <c r="J15" i="7" s="1"/>
  <c r="K15" i="7" s="1"/>
  <c r="H15" i="7" s="1"/>
  <c r="L47" i="7"/>
  <c r="J47" i="7" s="1"/>
  <c r="K47" i="7" s="1"/>
  <c r="H47" i="7" s="1"/>
  <c r="L62" i="7"/>
  <c r="J62" i="7" s="1"/>
  <c r="K62" i="7" s="1"/>
  <c r="H62" i="7" s="1"/>
  <c r="L43" i="7"/>
  <c r="J43" i="7" s="1"/>
  <c r="K43" i="7" s="1"/>
  <c r="H43" i="7" s="1"/>
  <c r="L20" i="7"/>
  <c r="J20" i="7" s="1"/>
  <c r="K20" i="7" s="1"/>
  <c r="H20" i="7" s="1"/>
  <c r="L46" i="7"/>
  <c r="J46" i="7" s="1"/>
  <c r="K46" i="7" s="1"/>
  <c r="H46" i="7" s="1"/>
  <c r="L35" i="7"/>
  <c r="J35" i="7" s="1"/>
  <c r="K35" i="7" s="1"/>
  <c r="H35" i="7" s="1"/>
  <c r="L13" i="7"/>
  <c r="J13" i="7" s="1"/>
  <c r="K13" i="7" s="1"/>
  <c r="H13" i="7" s="1"/>
  <c r="L21" i="7"/>
  <c r="J21" i="7" s="1"/>
  <c r="K21" i="7" s="1"/>
  <c r="H21" i="7" s="1"/>
  <c r="L38" i="7"/>
  <c r="J38" i="7" s="1"/>
  <c r="K38" i="7" s="1"/>
  <c r="H38" i="7" s="1"/>
  <c r="L14" i="7"/>
  <c r="J14" i="7" s="1"/>
  <c r="K14" i="7" s="1"/>
  <c r="H14" i="7" s="1"/>
  <c r="L7" i="7"/>
  <c r="J7" i="7" s="1"/>
  <c r="K7" i="7" s="1"/>
  <c r="H7" i="7" s="1"/>
  <c r="L11" i="7"/>
  <c r="J11" i="7" s="1"/>
  <c r="K11" i="7" s="1"/>
  <c r="H11" i="7" s="1"/>
  <c r="L53" i="7"/>
  <c r="J53" i="7" s="1"/>
  <c r="K53" i="7" s="1"/>
  <c r="H53" i="7" s="1"/>
  <c r="M32" i="7" l="1"/>
  <c r="M26" i="7"/>
  <c r="O38" i="13"/>
  <c r="O39" i="13"/>
  <c r="O40" i="13"/>
  <c r="F34" i="5"/>
  <c r="F16" i="2"/>
  <c r="F11" i="2"/>
  <c r="F35" i="2"/>
  <c r="F42" i="1"/>
  <c r="F7" i="1"/>
  <c r="F52" i="1"/>
  <c r="F35" i="5"/>
  <c r="F62" i="5"/>
  <c r="F14" i="5"/>
  <c r="O37" i="13"/>
  <c r="R37" i="13" l="1"/>
  <c r="Q37" i="13"/>
  <c r="N16" i="9"/>
  <c r="L16" i="9"/>
  <c r="J16" i="9" s="1"/>
  <c r="K16" i="9" s="1"/>
  <c r="H16" i="9" s="1"/>
  <c r="N43" i="7"/>
  <c r="M43" i="7" s="1"/>
  <c r="N53" i="7"/>
  <c r="M53" i="7" s="1"/>
  <c r="N62" i="7"/>
  <c r="N38" i="7"/>
  <c r="N46" i="7"/>
  <c r="M46" i="7" s="1"/>
  <c r="N21" i="7"/>
  <c r="N54" i="7"/>
  <c r="N47" i="7"/>
  <c r="N7" i="7"/>
  <c r="M7" i="7" s="1"/>
  <c r="L54" i="7"/>
  <c r="J54" i="7" s="1"/>
  <c r="K54" i="7" s="1"/>
  <c r="H54" i="7" s="1"/>
  <c r="M16" i="9" l="1"/>
  <c r="M47" i="7"/>
  <c r="M38" i="7"/>
  <c r="M54" i="7"/>
  <c r="M21" i="7"/>
  <c r="M62" i="7"/>
  <c r="N35" i="7" l="1"/>
  <c r="N11" i="7"/>
  <c r="N51" i="7"/>
  <c r="N15" i="7"/>
  <c r="N27" i="7"/>
  <c r="N20" i="7"/>
  <c r="N14" i="7"/>
  <c r="N64" i="7"/>
  <c r="N13" i="7"/>
  <c r="N42" i="3"/>
  <c r="L53" i="3"/>
  <c r="M53" i="3" l="1"/>
  <c r="J53" i="3"/>
  <c r="K53" i="3" s="1"/>
  <c r="H53" i="3" s="1"/>
  <c r="M51" i="7"/>
  <c r="M14" i="7"/>
  <c r="M64" i="7"/>
  <c r="M20" i="7"/>
  <c r="M15" i="7"/>
  <c r="M27" i="7"/>
  <c r="M11" i="7"/>
  <c r="M35" i="7"/>
  <c r="M42" i="3"/>
  <c r="M13" i="7"/>
  <c r="F50" i="1" l="1"/>
  <c r="F43" i="1"/>
  <c r="F25" i="1"/>
  <c r="S50" i="16"/>
  <c r="S32" i="16"/>
  <c r="S12" i="16"/>
  <c r="R33" i="13" l="1"/>
  <c r="Q33" i="13"/>
  <c r="F26" i="5"/>
  <c r="F22" i="5"/>
  <c r="F40" i="5"/>
  <c r="F15" i="2" l="1"/>
  <c r="F42" i="2"/>
  <c r="F53" i="2"/>
  <c r="S27" i="16" l="1"/>
  <c r="S58" i="16"/>
  <c r="S34" i="16"/>
  <c r="S48" i="16"/>
  <c r="S66" i="16"/>
  <c r="S44" i="16"/>
  <c r="S60" i="16"/>
  <c r="S55" i="16"/>
  <c r="S61" i="16"/>
  <c r="S25" i="16"/>
  <c r="S42" i="16"/>
  <c r="S43" i="16"/>
  <c r="S64" i="16"/>
  <c r="V40" i="15"/>
  <c r="V26" i="15"/>
  <c r="V12" i="15"/>
  <c r="V49" i="15"/>
  <c r="V52" i="15"/>
  <c r="V13" i="15"/>
  <c r="V35" i="15"/>
  <c r="V32" i="15"/>
  <c r="V36" i="15"/>
  <c r="V28" i="15"/>
  <c r="V54" i="15"/>
  <c r="V51" i="15"/>
  <c r="V31" i="15"/>
  <c r="V19" i="15"/>
  <c r="V21" i="15"/>
  <c r="V55" i="15"/>
  <c r="V46" i="15"/>
  <c r="V57" i="15"/>
  <c r="V50" i="15"/>
  <c r="V11" i="15"/>
  <c r="V43" i="15"/>
  <c r="V56" i="15"/>
  <c r="V42" i="15"/>
  <c r="S65" i="16" l="1"/>
  <c r="S54" i="16"/>
  <c r="S16" i="16"/>
  <c r="S33" i="16"/>
  <c r="S40" i="16"/>
  <c r="S26" i="16"/>
  <c r="S36" i="16"/>
  <c r="S17" i="16"/>
  <c r="S63" i="16"/>
  <c r="S59" i="16"/>
  <c r="S28" i="16"/>
  <c r="S18" i="16"/>
  <c r="S37" i="16"/>
  <c r="S45" i="16"/>
  <c r="S20" i="16"/>
  <c r="S52" i="16"/>
  <c r="S31" i="16"/>
  <c r="S56" i="16"/>
  <c r="S35" i="16"/>
  <c r="S62" i="16"/>
  <c r="S51" i="16"/>
  <c r="S67" i="16"/>
  <c r="S49" i="16"/>
  <c r="S11" i="16"/>
  <c r="S15" i="16"/>
  <c r="S21" i="16"/>
  <c r="S14" i="16"/>
  <c r="S41" i="16"/>
  <c r="S22" i="16"/>
  <c r="O41" i="13"/>
  <c r="O42" i="13"/>
  <c r="O43" i="13"/>
  <c r="O44" i="13"/>
  <c r="O45" i="13"/>
  <c r="O46" i="13"/>
  <c r="O47" i="13"/>
  <c r="O48" i="13"/>
  <c r="O50" i="13"/>
  <c r="O52" i="13"/>
  <c r="O53" i="13"/>
  <c r="O54" i="13"/>
  <c r="O55" i="13"/>
  <c r="O56" i="13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S24" i="12" l="1"/>
  <c r="X24" i="12" s="1"/>
  <c r="S25" i="12"/>
  <c r="S26" i="12"/>
  <c r="X26" i="12" s="1"/>
  <c r="S12" i="12"/>
  <c r="S17" i="12"/>
  <c r="X17" i="12" s="1"/>
  <c r="S13" i="12"/>
  <c r="S27" i="12"/>
  <c r="S36" i="12"/>
  <c r="X36" i="12" s="1"/>
  <c r="S9" i="12"/>
  <c r="S19" i="12"/>
  <c r="S28" i="12"/>
  <c r="X28" i="12" s="1"/>
  <c r="S34" i="12"/>
  <c r="X34" i="12" s="1"/>
  <c r="S20" i="12"/>
  <c r="S14" i="12"/>
  <c r="S30" i="12"/>
  <c r="S16" i="12"/>
  <c r="X16" i="12" s="1"/>
  <c r="S21" i="12"/>
  <c r="S18" i="12"/>
  <c r="S35" i="12"/>
  <c r="S31" i="12"/>
  <c r="X31" i="12" s="1"/>
  <c r="S10" i="12"/>
  <c r="X10" i="12" s="1"/>
  <c r="S22" i="12"/>
  <c r="S32" i="12"/>
  <c r="S33" i="12"/>
  <c r="X33" i="12" s="1"/>
  <c r="S15" i="12"/>
  <c r="X15" i="12" s="1"/>
  <c r="S29" i="12"/>
  <c r="S11" i="12"/>
  <c r="S23" i="12"/>
  <c r="X23" i="12" s="1"/>
  <c r="S42" i="12"/>
  <c r="X42" i="12" s="1"/>
  <c r="S50" i="12"/>
  <c r="S39" i="12"/>
  <c r="X39" i="12" s="1"/>
  <c r="S43" i="12"/>
  <c r="X43" i="12" s="1"/>
  <c r="S47" i="12"/>
  <c r="X47" i="12" s="1"/>
  <c r="S51" i="12"/>
  <c r="S40" i="12"/>
  <c r="X40" i="12" s="1"/>
  <c r="S48" i="12"/>
  <c r="X48" i="12" s="1"/>
  <c r="S44" i="12"/>
  <c r="X44" i="12" s="1"/>
  <c r="S52" i="12"/>
  <c r="S37" i="12"/>
  <c r="X37" i="12" s="1"/>
  <c r="S41" i="12"/>
  <c r="X41" i="12" s="1"/>
  <c r="S45" i="12"/>
  <c r="X45" i="12" s="1"/>
  <c r="S49" i="12"/>
  <c r="S38" i="12"/>
  <c r="X38" i="12" s="1"/>
  <c r="S46" i="12"/>
  <c r="X46" i="12" s="1"/>
  <c r="T14" i="16"/>
  <c r="X25" i="12"/>
  <c r="S76" i="12"/>
  <c r="S53" i="12"/>
  <c r="X53" i="12" s="1"/>
  <c r="X14" i="12"/>
  <c r="S62" i="12"/>
  <c r="S63" i="12"/>
  <c r="X63" i="12" s="1"/>
  <c r="X19" i="12"/>
  <c r="S75" i="12"/>
  <c r="S56" i="12"/>
  <c r="X56" i="12" s="1"/>
  <c r="S72" i="12"/>
  <c r="S57" i="12"/>
  <c r="X57" i="12" s="1"/>
  <c r="X13" i="12"/>
  <c r="S65" i="12"/>
  <c r="X65" i="12" s="1"/>
  <c r="X18" i="12"/>
  <c r="X50" i="12"/>
  <c r="S66" i="12"/>
  <c r="X66" i="12" s="1"/>
  <c r="S71" i="12"/>
  <c r="X51" i="12"/>
  <c r="S60" i="12"/>
  <c r="X60" i="12" s="1"/>
  <c r="X9" i="12"/>
  <c r="S73" i="12"/>
  <c r="X22" i="12"/>
  <c r="S54" i="12"/>
  <c r="X54" i="12" s="1"/>
  <c r="S70" i="12"/>
  <c r="X11" i="12"/>
  <c r="X27" i="12"/>
  <c r="S59" i="12"/>
  <c r="X59" i="12" s="1"/>
  <c r="X32" i="12"/>
  <c r="S64" i="12"/>
  <c r="X64" i="12" s="1"/>
  <c r="X29" i="12"/>
  <c r="S61" i="12"/>
  <c r="X61" i="12" s="1"/>
  <c r="X21" i="12"/>
  <c r="S58" i="12"/>
  <c r="X58" i="12" s="1"/>
  <c r="S74" i="12"/>
  <c r="S55" i="12"/>
  <c r="X55" i="12" s="1"/>
  <c r="X35" i="12"/>
  <c r="S67" i="12"/>
  <c r="X67" i="12" s="1"/>
  <c r="X20" i="12"/>
  <c r="X52" i="12"/>
  <c r="S68" i="12"/>
  <c r="X68" i="12" s="1"/>
  <c r="S69" i="12"/>
  <c r="X30" i="12"/>
  <c r="X49" i="12"/>
  <c r="X12" i="12"/>
  <c r="X62" i="12"/>
  <c r="T41" i="16"/>
  <c r="T11" i="16"/>
  <c r="V11" i="16" s="1"/>
  <c r="T52" i="16"/>
  <c r="V52" i="16" s="1"/>
  <c r="T18" i="16"/>
  <c r="T17" i="16"/>
  <c r="V17" i="16" s="1"/>
  <c r="T33" i="16"/>
  <c r="T27" i="16"/>
  <c r="T12" i="16"/>
  <c r="T13" i="16"/>
  <c r="T53" i="16"/>
  <c r="V53" i="16" s="1"/>
  <c r="T23" i="16"/>
  <c r="T57" i="16"/>
  <c r="V57" i="16" s="1"/>
  <c r="T34" i="16"/>
  <c r="V14" i="16" s="1"/>
  <c r="T49" i="16"/>
  <c r="V49" i="16" s="1"/>
  <c r="T35" i="16"/>
  <c r="T20" i="16"/>
  <c r="T28" i="16"/>
  <c r="V28" i="16" s="1"/>
  <c r="T36" i="16"/>
  <c r="T16" i="16"/>
  <c r="T25" i="16"/>
  <c r="T50" i="16"/>
  <c r="V50" i="16" s="1"/>
  <c r="T38" i="16"/>
  <c r="V13" i="16" s="1"/>
  <c r="T46" i="16"/>
  <c r="V46" i="16" s="1"/>
  <c r="T9" i="16"/>
  <c r="T60" i="16"/>
  <c r="V60" i="16" s="1"/>
  <c r="T43" i="16"/>
  <c r="V43" i="16" s="1"/>
  <c r="T21" i="16"/>
  <c r="T56" i="16"/>
  <c r="V56" i="16" s="1"/>
  <c r="T45" i="16"/>
  <c r="V45" i="16" s="1"/>
  <c r="T26" i="16"/>
  <c r="T54" i="16"/>
  <c r="V54" i="16" s="1"/>
  <c r="T44" i="16"/>
  <c r="T10" i="16"/>
  <c r="T29" i="16"/>
  <c r="T39" i="16"/>
  <c r="T24" i="16"/>
  <c r="T59" i="16"/>
  <c r="V59" i="16" s="1"/>
  <c r="T48" i="16"/>
  <c r="V48" i="16" s="1"/>
  <c r="T22" i="16"/>
  <c r="T15" i="16"/>
  <c r="T51" i="16"/>
  <c r="V51" i="16" s="1"/>
  <c r="T31" i="16"/>
  <c r="V26" i="16" s="1"/>
  <c r="T37" i="16"/>
  <c r="V23" i="16" s="1"/>
  <c r="T40" i="16"/>
  <c r="T32" i="16"/>
  <c r="V35" i="16" s="1"/>
  <c r="T30" i="16"/>
  <c r="V22" i="16" s="1"/>
  <c r="T19" i="16"/>
  <c r="V21" i="16" s="1"/>
  <c r="T47" i="16"/>
  <c r="V47" i="16" s="1"/>
  <c r="T42" i="16"/>
  <c r="V10" i="16" s="1"/>
  <c r="T58" i="16"/>
  <c r="V58" i="16" s="1"/>
  <c r="T55" i="16"/>
  <c r="V55" i="16" s="1"/>
  <c r="V44" i="16"/>
  <c r="V32" i="16"/>
  <c r="V27" i="16"/>
  <c r="V16" i="16"/>
  <c r="Q53" i="13"/>
  <c r="U13" i="12"/>
  <c r="U57" i="12"/>
  <c r="U53" i="12"/>
  <c r="U49" i="12"/>
  <c r="U45" i="12"/>
  <c r="U41" i="12"/>
  <c r="U37" i="12"/>
  <c r="U33" i="12"/>
  <c r="U29" i="12"/>
  <c r="U25" i="12"/>
  <c r="U21" i="12"/>
  <c r="U17" i="12"/>
  <c r="V64" i="16"/>
  <c r="V66" i="16"/>
  <c r="V68" i="16"/>
  <c r="V63" i="16"/>
  <c r="V65" i="16"/>
  <c r="V62" i="16"/>
  <c r="V61" i="16"/>
  <c r="V67" i="16"/>
  <c r="R53" i="13"/>
  <c r="R45" i="13"/>
  <c r="R41" i="13"/>
  <c r="R29" i="13"/>
  <c r="R25" i="13"/>
  <c r="U9" i="12"/>
  <c r="R21" i="13"/>
  <c r="R9" i="13"/>
  <c r="Q9" i="13"/>
  <c r="R13" i="13"/>
  <c r="T9" i="12"/>
  <c r="T33" i="12"/>
  <c r="T57" i="12"/>
  <c r="T25" i="12"/>
  <c r="T41" i="12"/>
  <c r="T37" i="12"/>
  <c r="Q41" i="13"/>
  <c r="Q25" i="13"/>
  <c r="Q21" i="13"/>
  <c r="Q13" i="13"/>
  <c r="T29" i="12"/>
  <c r="T53" i="12"/>
  <c r="T21" i="12"/>
  <c r="O51" i="13"/>
  <c r="O49" i="13"/>
  <c r="Q45" i="13"/>
  <c r="Q29" i="13"/>
  <c r="T49" i="12"/>
  <c r="T45" i="12"/>
  <c r="T17" i="12"/>
  <c r="T13" i="12"/>
  <c r="F38" i="10"/>
  <c r="F30" i="10"/>
  <c r="F27" i="10"/>
  <c r="F51" i="10"/>
  <c r="F37" i="10"/>
  <c r="F24" i="10"/>
  <c r="F18" i="10"/>
  <c r="F14" i="10"/>
  <c r="F50" i="10"/>
  <c r="F62" i="10"/>
  <c r="F55" i="10"/>
  <c r="F20" i="10"/>
  <c r="F45" i="10"/>
  <c r="F16" i="10"/>
  <c r="F47" i="10"/>
  <c r="V33" i="16" l="1"/>
  <c r="V36" i="16"/>
  <c r="V38" i="16"/>
  <c r="V41" i="16"/>
  <c r="S13" i="13"/>
  <c r="S17" i="13"/>
  <c r="S33" i="13"/>
  <c r="S21" i="13"/>
  <c r="S37" i="13"/>
  <c r="S25" i="13"/>
  <c r="S41" i="13"/>
  <c r="S29" i="13"/>
  <c r="V73" i="12"/>
  <c r="V69" i="12"/>
  <c r="V29" i="12"/>
  <c r="V17" i="12"/>
  <c r="V33" i="12"/>
  <c r="V21" i="12"/>
  <c r="V9" i="12"/>
  <c r="V25" i="12"/>
  <c r="V13" i="12"/>
  <c r="V18" i="16"/>
  <c r="V39" i="16"/>
  <c r="V24" i="16"/>
  <c r="V25" i="16"/>
  <c r="V20" i="16"/>
  <c r="V34" i="16"/>
  <c r="V19" i="16"/>
  <c r="V15" i="16"/>
  <c r="V9" i="16"/>
  <c r="V12" i="16"/>
  <c r="V37" i="16"/>
  <c r="V29" i="16"/>
  <c r="V40" i="16"/>
  <c r="V31" i="16"/>
  <c r="V42" i="16"/>
  <c r="V30" i="16"/>
  <c r="P49" i="13"/>
  <c r="U49" i="13" s="1"/>
  <c r="P51" i="13"/>
  <c r="V37" i="12"/>
  <c r="V53" i="12"/>
  <c r="V61" i="12"/>
  <c r="V65" i="12"/>
  <c r="V41" i="12"/>
  <c r="V57" i="12"/>
  <c r="V45" i="12"/>
  <c r="V49" i="12"/>
  <c r="P44" i="13"/>
  <c r="U44" i="13" s="1"/>
  <c r="P59" i="13"/>
  <c r="U59" i="13" s="1"/>
  <c r="P19" i="13"/>
  <c r="U19" i="13" s="1"/>
  <c r="P26" i="13"/>
  <c r="U26" i="13" s="1"/>
  <c r="P35" i="13"/>
  <c r="U35" i="13" s="1"/>
  <c r="P10" i="13"/>
  <c r="U10" i="13" s="1"/>
  <c r="P11" i="13"/>
  <c r="U11" i="13" s="1"/>
  <c r="P13" i="13"/>
  <c r="U13" i="13" s="1"/>
  <c r="P39" i="13"/>
  <c r="U39" i="13" s="1"/>
  <c r="P55" i="13"/>
  <c r="U55" i="13" s="1"/>
  <c r="P46" i="13"/>
  <c r="U46" i="13" s="1"/>
  <c r="P53" i="13"/>
  <c r="U53" i="13" s="1"/>
  <c r="P20" i="13"/>
  <c r="U20" i="13" s="1"/>
  <c r="P48" i="13"/>
  <c r="U48" i="13" s="1"/>
  <c r="P27" i="13"/>
  <c r="U27" i="13" s="1"/>
  <c r="P33" i="13"/>
  <c r="U33" i="13" s="1"/>
  <c r="P32" i="13"/>
  <c r="U32" i="13" s="1"/>
  <c r="P37" i="13"/>
  <c r="U37" i="13" s="1"/>
  <c r="P22" i="13"/>
  <c r="U22" i="13" s="1"/>
  <c r="P30" i="13"/>
  <c r="U30" i="13" s="1"/>
  <c r="P18" i="13"/>
  <c r="U18" i="13" s="1"/>
  <c r="P41" i="13"/>
  <c r="U41" i="13" s="1"/>
  <c r="P52" i="13"/>
  <c r="U52" i="13" s="1"/>
  <c r="P12" i="13"/>
  <c r="U12" i="13" s="1"/>
  <c r="P16" i="13"/>
  <c r="U16" i="13" s="1"/>
  <c r="P54" i="13"/>
  <c r="U54" i="13" s="1"/>
  <c r="P31" i="13"/>
  <c r="U31" i="13" s="1"/>
  <c r="P58" i="13"/>
  <c r="U58" i="13" s="1"/>
  <c r="P36" i="13"/>
  <c r="U36" i="13" s="1"/>
  <c r="P57" i="13"/>
  <c r="U57" i="13" s="1"/>
  <c r="P29" i="13"/>
  <c r="U29" i="13" s="1"/>
  <c r="P14" i="13"/>
  <c r="U14" i="13" s="1"/>
  <c r="P17" i="13"/>
  <c r="U17" i="13" s="1"/>
  <c r="P45" i="13"/>
  <c r="U45" i="13" s="1"/>
  <c r="P43" i="13"/>
  <c r="U43" i="13" s="1"/>
  <c r="P24" i="13"/>
  <c r="U24" i="13" s="1"/>
  <c r="P15" i="13"/>
  <c r="U15" i="13" s="1"/>
  <c r="P40" i="13"/>
  <c r="U40" i="13" s="1"/>
  <c r="P21" i="13"/>
  <c r="U21" i="13" s="1"/>
  <c r="P60" i="13"/>
  <c r="U60" i="13" s="1"/>
  <c r="U9" i="13"/>
  <c r="P25" i="13"/>
  <c r="U25" i="13" s="1"/>
  <c r="P38" i="13"/>
  <c r="U38" i="13" s="1"/>
  <c r="P34" i="13"/>
  <c r="U34" i="13" s="1"/>
  <c r="P28" i="13"/>
  <c r="U28" i="13" s="1"/>
  <c r="P50" i="13"/>
  <c r="U50" i="13" s="1"/>
  <c r="P42" i="13"/>
  <c r="U42" i="13" s="1"/>
  <c r="P47" i="13"/>
  <c r="U47" i="13" s="1"/>
  <c r="P23" i="13"/>
  <c r="U23" i="13" s="1"/>
  <c r="P56" i="13"/>
  <c r="U56" i="13" s="1"/>
  <c r="U51" i="13"/>
  <c r="U64" i="13"/>
  <c r="U65" i="13"/>
  <c r="U68" i="13"/>
  <c r="U62" i="13"/>
  <c r="R17" i="13"/>
  <c r="R49" i="13"/>
  <c r="U61" i="13"/>
  <c r="U67" i="13"/>
  <c r="U63" i="13"/>
  <c r="U66" i="13"/>
  <c r="Q17" i="13"/>
  <c r="Q49" i="13"/>
  <c r="F14" i="2"/>
  <c r="F28" i="2"/>
  <c r="F50" i="2"/>
  <c r="F61" i="2"/>
  <c r="F8" i="2"/>
  <c r="F36" i="2"/>
  <c r="F12" i="2"/>
  <c r="F60" i="2"/>
  <c r="F56" i="2"/>
  <c r="F23" i="2"/>
  <c r="F31" i="2"/>
  <c r="F38" i="2"/>
  <c r="F33" i="2"/>
  <c r="F51" i="2"/>
  <c r="F59" i="2"/>
  <c r="F37" i="2"/>
  <c r="F26" i="2"/>
  <c r="F7" i="2"/>
  <c r="F17" i="2"/>
  <c r="F45" i="2"/>
  <c r="F46" i="2"/>
  <c r="F62" i="2"/>
  <c r="F27" i="2"/>
  <c r="S9" i="13" l="1"/>
  <c r="S49" i="13"/>
  <c r="S45" i="13"/>
  <c r="S57" i="13"/>
  <c r="S53" i="13"/>
  <c r="F55" i="1"/>
  <c r="F37" i="1"/>
  <c r="F20" i="1"/>
  <c r="F49" i="1"/>
  <c r="F48" i="1"/>
  <c r="F28" i="1"/>
  <c r="F56" i="1"/>
  <c r="F6" i="1"/>
  <c r="F47" i="1"/>
  <c r="F59" i="1"/>
  <c r="F12" i="1"/>
  <c r="F21" i="1"/>
  <c r="F46" i="1"/>
  <c r="F33" i="1"/>
  <c r="F16" i="1"/>
  <c r="F17" i="1"/>
  <c r="F27" i="1"/>
  <c r="F18" i="1"/>
  <c r="F9" i="1"/>
  <c r="F61" i="1"/>
  <c r="F19" i="1"/>
  <c r="F32" i="1"/>
  <c r="F58" i="5"/>
  <c r="F65" i="5"/>
  <c r="F64" i="5"/>
  <c r="F28" i="5"/>
  <c r="F25" i="5"/>
  <c r="F8" i="5"/>
  <c r="F10" i="5"/>
  <c r="F52" i="5"/>
  <c r="F59" i="5"/>
  <c r="F11" i="5"/>
  <c r="F12" i="5"/>
  <c r="F38" i="5"/>
  <c r="F47" i="5"/>
  <c r="F49" i="5"/>
  <c r="F20" i="5"/>
  <c r="F6" i="5"/>
  <c r="F53" i="5"/>
  <c r="F55" i="5"/>
  <c r="F42" i="5"/>
  <c r="F44" i="5"/>
  <c r="F63" i="5"/>
  <c r="F7" i="5"/>
  <c r="F21" i="5"/>
  <c r="F37" i="5"/>
  <c r="F16" i="5"/>
  <c r="F43" i="5"/>
  <c r="F51" i="5"/>
  <c r="F45" i="5"/>
  <c r="F56" i="5"/>
  <c r="F18" i="5"/>
  <c r="F13" i="5"/>
  <c r="F32" i="5"/>
  <c r="F61" i="5"/>
  <c r="F36" i="5"/>
  <c r="F48" i="5"/>
  <c r="F23" i="5"/>
  <c r="F15" i="5"/>
  <c r="F24" i="5"/>
  <c r="F60" i="5"/>
  <c r="F33" i="5"/>
  <c r="F31" i="5"/>
  <c r="F57" i="5"/>
  <c r="F54" i="5"/>
  <c r="F50" i="5"/>
  <c r="F10" i="2" l="1"/>
  <c r="F55" i="2"/>
  <c r="F19" i="2"/>
  <c r="F34" i="2"/>
  <c r="F44" i="2"/>
  <c r="F64" i="2"/>
  <c r="F25" i="2"/>
  <c r="F22" i="2"/>
  <c r="F24" i="2"/>
  <c r="F40" i="2"/>
  <c r="F58" i="2"/>
  <c r="F54" i="2"/>
  <c r="F49" i="2"/>
  <c r="F52" i="2"/>
  <c r="F65" i="2"/>
  <c r="F57" i="2"/>
  <c r="F6" i="2"/>
  <c r="F13" i="2"/>
  <c r="F32" i="2"/>
  <c r="F48" i="2"/>
  <c r="F63" i="2"/>
  <c r="F29" i="2"/>
  <c r="F14" i="1" l="1"/>
  <c r="F36" i="1"/>
  <c r="F60" i="1"/>
  <c r="F44" i="1"/>
  <c r="F13" i="1"/>
  <c r="F45" i="1" l="1"/>
  <c r="F38" i="1"/>
  <c r="F35" i="1"/>
  <c r="F31" i="1" l="1"/>
  <c r="F63" i="1"/>
  <c r="F39" i="1"/>
  <c r="F54" i="1"/>
  <c r="F53" i="1"/>
  <c r="F24" i="1"/>
  <c r="F23" i="1"/>
  <c r="F64" i="1"/>
  <c r="F57" i="1"/>
  <c r="F40" i="1"/>
  <c r="F34" i="1"/>
  <c r="F22" i="1"/>
  <c r="F41" i="1"/>
  <c r="F8" i="1"/>
  <c r="F51" i="1"/>
  <c r="F62" i="1"/>
  <c r="F58" i="1"/>
  <c r="F26" i="1"/>
  <c r="F10" i="1"/>
  <c r="V30" i="15"/>
  <c r="W21" i="15" l="1"/>
  <c r="W11" i="15"/>
  <c r="W19" i="15"/>
  <c r="W18" i="15"/>
  <c r="Y18" i="15" s="1"/>
  <c r="W22" i="15"/>
  <c r="W12" i="15"/>
  <c r="W23" i="15"/>
  <c r="Y23" i="15" s="1"/>
  <c r="W28" i="15"/>
  <c r="Y28" i="15" s="1"/>
  <c r="W32" i="15"/>
  <c r="W26" i="15"/>
  <c r="W36" i="15"/>
  <c r="Y36" i="15" s="1"/>
  <c r="W33" i="15"/>
  <c r="Y33" i="15" s="1"/>
  <c r="W10" i="15"/>
  <c r="W20" i="15"/>
  <c r="W31" i="15"/>
  <c r="W29" i="15"/>
  <c r="W14" i="15"/>
  <c r="W25" i="15"/>
  <c r="W16" i="15"/>
  <c r="Y16" i="15" s="1"/>
  <c r="W13" i="15"/>
  <c r="Y13" i="15" s="1"/>
  <c r="W27" i="15"/>
  <c r="W34" i="15"/>
  <c r="W35" i="15"/>
  <c r="Y35" i="15" s="1"/>
  <c r="W24" i="15"/>
  <c r="Y24" i="15" s="1"/>
  <c r="W15" i="15"/>
  <c r="W9" i="15"/>
  <c r="W30" i="15"/>
  <c r="W17" i="15"/>
  <c r="Y17" i="15" s="1"/>
  <c r="Y11" i="15"/>
  <c r="Y25" i="15"/>
  <c r="Y20" i="15"/>
  <c r="Y10" i="15"/>
  <c r="W43" i="15"/>
  <c r="Y43" i="15" s="1"/>
  <c r="W57" i="15"/>
  <c r="Y57" i="15" s="1"/>
  <c r="W47" i="15"/>
  <c r="Y47" i="15" s="1"/>
  <c r="W68" i="15"/>
  <c r="Y68" i="15" s="1"/>
  <c r="Y14" i="15"/>
  <c r="W66" i="15"/>
  <c r="Y66" i="15" s="1"/>
  <c r="W67" i="15"/>
  <c r="Y67" i="15" s="1"/>
  <c r="Y34" i="15"/>
  <c r="W65" i="15"/>
  <c r="Y65" i="15" s="1"/>
  <c r="W55" i="15"/>
  <c r="Y55" i="15" s="1"/>
  <c r="W50" i="15"/>
  <c r="Y50" i="15" s="1"/>
  <c r="W46" i="15"/>
  <c r="Y46" i="15" s="1"/>
  <c r="W61" i="15"/>
  <c r="Y61" i="15" s="1"/>
  <c r="W64" i="15"/>
  <c r="Y64" i="15" s="1"/>
  <c r="Y27" i="15"/>
  <c r="W63" i="15"/>
  <c r="Y63" i="15" s="1"/>
  <c r="Y31" i="15"/>
  <c r="W38" i="15"/>
  <c r="Y38" i="15" s="1"/>
  <c r="W62" i="15"/>
  <c r="Y62" i="15" s="1"/>
  <c r="W51" i="15"/>
  <c r="Y51" i="15" s="1"/>
  <c r="W54" i="15"/>
  <c r="Y54" i="15" s="1"/>
  <c r="W52" i="15"/>
  <c r="Y52" i="15" s="1"/>
  <c r="Y15" i="15"/>
  <c r="W60" i="15"/>
  <c r="Y60" i="15" s="1"/>
  <c r="Y22" i="15"/>
  <c r="Y32" i="15"/>
  <c r="W59" i="15"/>
  <c r="Y59" i="15" s="1"/>
  <c r="Y29" i="15"/>
  <c r="W53" i="15"/>
  <c r="Y53" i="15" s="1"/>
  <c r="W45" i="15"/>
  <c r="Y45" i="15" s="1"/>
  <c r="W49" i="15"/>
  <c r="Y49" i="15" s="1"/>
  <c r="W42" i="15"/>
  <c r="Y42" i="15" s="1"/>
  <c r="W56" i="15"/>
  <c r="Y56" i="15" s="1"/>
  <c r="W40" i="15"/>
  <c r="Y40" i="15" s="1"/>
  <c r="Y9" i="15"/>
  <c r="Y19" i="15"/>
  <c r="W41" i="15"/>
  <c r="Y41" i="15" s="1"/>
  <c r="Y26" i="15"/>
  <c r="W48" i="15"/>
  <c r="Y48" i="15" s="1"/>
  <c r="W37" i="15"/>
  <c r="Y37" i="15" s="1"/>
  <c r="Y21" i="15"/>
  <c r="W44" i="15"/>
  <c r="Y44" i="15" s="1"/>
  <c r="Y12" i="15"/>
  <c r="W39" i="15"/>
  <c r="Y39" i="15" s="1"/>
  <c r="W58" i="15"/>
  <c r="Y58" i="15" s="1"/>
  <c r="Y30" i="15"/>
</calcChain>
</file>

<file path=xl/sharedStrings.xml><?xml version="1.0" encoding="utf-8"?>
<sst xmlns="http://schemas.openxmlformats.org/spreadsheetml/2006/main" count="1338" uniqueCount="194">
  <si>
    <t>chlapci - shyby</t>
  </si>
  <si>
    <t>Příjmení</t>
  </si>
  <si>
    <t>Jméno</t>
  </si>
  <si>
    <t>Rok narození</t>
  </si>
  <si>
    <t>Škola</t>
  </si>
  <si>
    <t>Počet</t>
  </si>
  <si>
    <t>Bodů</t>
  </si>
  <si>
    <t>Pořadí</t>
  </si>
  <si>
    <t>Tomáš</t>
  </si>
  <si>
    <t>chlapci - tlaky</t>
  </si>
  <si>
    <t>chlapci - trojskok</t>
  </si>
  <si>
    <t>pokus1</t>
  </si>
  <si>
    <t>pokus2</t>
  </si>
  <si>
    <t>pokus3</t>
  </si>
  <si>
    <t>chlapci - vznosy</t>
  </si>
  <si>
    <t xml:space="preserve">                        ředitel soutěže:  Lukáš Strouhal</t>
  </si>
  <si>
    <t xml:space="preserve">               ředitel soutěže:  Lukáš Strouhal</t>
  </si>
  <si>
    <t xml:space="preserve">                                               ředitel soutěže:  Lukáš Strouhal</t>
  </si>
  <si>
    <t>SŠTaS Karviná</t>
  </si>
  <si>
    <t>Hanák</t>
  </si>
  <si>
    <t>Daniel</t>
  </si>
  <si>
    <t>OA Český Těšín</t>
  </si>
  <si>
    <t>Taťána</t>
  </si>
  <si>
    <t>Martynková</t>
  </si>
  <si>
    <t>Body</t>
  </si>
  <si>
    <t>dívky - hod míčem</t>
  </si>
  <si>
    <t>dívky - šplh</t>
  </si>
  <si>
    <t>dívky - trojskok</t>
  </si>
  <si>
    <t>Výkon</t>
  </si>
  <si>
    <t>dívky - sedy-lehy</t>
  </si>
  <si>
    <t xml:space="preserve"> družstva</t>
  </si>
  <si>
    <t xml:space="preserve"> jednotlivců</t>
  </si>
  <si>
    <t>body</t>
  </si>
  <si>
    <t>výkon</t>
  </si>
  <si>
    <t>Poř.</t>
  </si>
  <si>
    <t>Body  družstva</t>
  </si>
  <si>
    <t>Celkem bodů</t>
  </si>
  <si>
    <t>Sed-leh</t>
  </si>
  <si>
    <t>Hod</t>
  </si>
  <si>
    <t>Trojskok</t>
  </si>
  <si>
    <t>Šplh</t>
  </si>
  <si>
    <t>Ročník</t>
  </si>
  <si>
    <t>Kategorie: V. dívky</t>
  </si>
  <si>
    <t>Místo konání: SŠTaS Karviná</t>
  </si>
  <si>
    <t>Body družstva</t>
  </si>
  <si>
    <t>Vznosy</t>
  </si>
  <si>
    <t>Shyby</t>
  </si>
  <si>
    <t>Tlak</t>
  </si>
  <si>
    <t>Místo konání: SŠTaS  Karviná</t>
  </si>
  <si>
    <t>poř.</t>
  </si>
  <si>
    <t>Místo konání: Karviná</t>
  </si>
  <si>
    <t>Kategorie: Chlapci</t>
  </si>
  <si>
    <t>Jakub</t>
  </si>
  <si>
    <t>Adéla</t>
  </si>
  <si>
    <t>Michaela</t>
  </si>
  <si>
    <t>Cel.pořadí</t>
  </si>
  <si>
    <t>Lukáš</t>
  </si>
  <si>
    <t>Cel. pořadí</t>
  </si>
  <si>
    <t>nej.pokus</t>
  </si>
  <si>
    <t xml:space="preserve">SŠTaS Karviná </t>
  </si>
  <si>
    <t>DÍVKY - SOUTĚŽ DRUŽSTEV</t>
  </si>
  <si>
    <t>CHLAPCI - SOUTĚŽ DRUŽSTEV</t>
  </si>
  <si>
    <t>nepsat nulu</t>
  </si>
  <si>
    <t xml:space="preserve">pořadí </t>
  </si>
  <si>
    <t>Šebesta</t>
  </si>
  <si>
    <t>Gibiecová</t>
  </si>
  <si>
    <t>Copanidisová</t>
  </si>
  <si>
    <t>Vendula</t>
  </si>
  <si>
    <t>Jan</t>
  </si>
  <si>
    <t>Vojtěch</t>
  </si>
  <si>
    <t>Labaj</t>
  </si>
  <si>
    <t>David</t>
  </si>
  <si>
    <t>Schejbalová</t>
  </si>
  <si>
    <t>Petra</t>
  </si>
  <si>
    <t>Lukšová</t>
  </si>
  <si>
    <t>Bára</t>
  </si>
  <si>
    <t>Dejová</t>
  </si>
  <si>
    <t>Kadlecová</t>
  </si>
  <si>
    <t>Adámek</t>
  </si>
  <si>
    <t>Šimon</t>
  </si>
  <si>
    <t>Král</t>
  </si>
  <si>
    <t>Balcárek</t>
  </si>
  <si>
    <t>Pavčo</t>
  </si>
  <si>
    <t>Varmus</t>
  </si>
  <si>
    <t>Simona</t>
  </si>
  <si>
    <t>Výsledková listina - krajské  kolo čtyřboje - chlapci</t>
  </si>
  <si>
    <t>Výsledková listina - krajské  kolo čtyřboje - chlapcii</t>
  </si>
  <si>
    <r>
      <rPr>
        <sz val="11"/>
        <color indexed="8"/>
        <rFont val="Arial Unicode MS"/>
        <family val="2"/>
        <charset val="238"/>
      </rPr>
      <t>9.3. 2017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</si>
  <si>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Výsledková listina - krajské  kolo čtyřboje - dívky</t>
  </si>
  <si>
    <r>
      <rPr>
        <sz val="11"/>
        <color indexed="8"/>
        <rFont val="Arial Unicode MS"/>
        <family val="2"/>
        <charset val="238"/>
      </rPr>
      <t>Datum: 9. 3. 2017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</si>
  <si>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 xml:space="preserve">Datum: 9.3. 2017                                                                                                                                                                                    </t>
  </si>
  <si>
    <t>Výsledková listina - krajské  kolo čtyřboje - dívky, chlapci</t>
  </si>
  <si>
    <t xml:space="preserve">                                                                    9.3. 2017</t>
  </si>
  <si>
    <t>Sedláková</t>
  </si>
  <si>
    <t>Hana</t>
  </si>
  <si>
    <t>Sýkorová</t>
  </si>
  <si>
    <t>Patricie</t>
  </si>
  <si>
    <t>Luzarová</t>
  </si>
  <si>
    <t>Gymn. M. Koperníka Bílovec</t>
  </si>
  <si>
    <t xml:space="preserve">Gymn. Fr. Živného Bohumín  </t>
  </si>
  <si>
    <t>Hykel</t>
  </si>
  <si>
    <t>Alexandr</t>
  </si>
  <si>
    <t>Urbánek</t>
  </si>
  <si>
    <t>Filip</t>
  </si>
  <si>
    <t>Planková</t>
  </si>
  <si>
    <t>Barbora</t>
  </si>
  <si>
    <t>Jeličová</t>
  </si>
  <si>
    <t>Brigita</t>
  </si>
  <si>
    <t>Škarková</t>
  </si>
  <si>
    <t>Anna</t>
  </si>
  <si>
    <t>Reichertová</t>
  </si>
  <si>
    <t>Klára</t>
  </si>
  <si>
    <t>Masarykovo gymn. Příbor</t>
  </si>
  <si>
    <t>Schmidt</t>
  </si>
  <si>
    <t>Andreas</t>
  </si>
  <si>
    <t>Sikora</t>
  </si>
  <si>
    <t>Radek</t>
  </si>
  <si>
    <t>Lísek</t>
  </si>
  <si>
    <t>Jaroslav</t>
  </si>
  <si>
    <t>Stýskala</t>
  </si>
  <si>
    <t>Jáchym</t>
  </si>
  <si>
    <t>SŠED Frýdek-Místek</t>
  </si>
  <si>
    <t>Wisnar</t>
  </si>
  <si>
    <t>Radomír</t>
  </si>
  <si>
    <t>Buzek</t>
  </si>
  <si>
    <t>Radovan</t>
  </si>
  <si>
    <t>Genzer</t>
  </si>
  <si>
    <t>Christian</t>
  </si>
  <si>
    <t>Hnitka</t>
  </si>
  <si>
    <t>Viliam</t>
  </si>
  <si>
    <t xml:space="preserve">Gymnázium Fr. Živného Bohumín </t>
  </si>
  <si>
    <t>Gymnázium M. Koperníka Bílovec</t>
  </si>
  <si>
    <t xml:space="preserve">Gymnázium Fr. Živného  Bohumín </t>
  </si>
  <si>
    <t>Gymnázium M.Koperníka Bílovec</t>
  </si>
  <si>
    <t>SŠED Frýdek.Místek</t>
  </si>
  <si>
    <t xml:space="preserve">Gymn. Fr. Živného Bohumín </t>
  </si>
  <si>
    <t>Teperová</t>
  </si>
  <si>
    <t>Nikola</t>
  </si>
  <si>
    <t>OA Český těšín</t>
  </si>
  <si>
    <t>Ulbrich</t>
  </si>
  <si>
    <t>Ondřej</t>
  </si>
  <si>
    <t>Zachurczok</t>
  </si>
  <si>
    <t>Aleš</t>
  </si>
  <si>
    <t>Menšík</t>
  </si>
  <si>
    <t>Jiří</t>
  </si>
  <si>
    <t>Hladný</t>
  </si>
  <si>
    <t>SPŠ, OA a JŠ F-M</t>
  </si>
  <si>
    <t>Březinová</t>
  </si>
  <si>
    <t>Gazdová</t>
  </si>
  <si>
    <t>Beáta</t>
  </si>
  <si>
    <t>Jašurková</t>
  </si>
  <si>
    <t>Jolana</t>
  </si>
  <si>
    <t>Blahuš</t>
  </si>
  <si>
    <t>Martin</t>
  </si>
  <si>
    <t>Kutlák</t>
  </si>
  <si>
    <t>Dulovec</t>
  </si>
  <si>
    <t>SPŠ a OA Bruntál</t>
  </si>
  <si>
    <t>Mrázek</t>
  </si>
  <si>
    <t>Kašpar</t>
  </si>
  <si>
    <t>Albert</t>
  </si>
  <si>
    <t>Gacek</t>
  </si>
  <si>
    <t>Žídek</t>
  </si>
  <si>
    <t>Dalibor</t>
  </si>
  <si>
    <t>Slezské gymn. Opava</t>
  </si>
  <si>
    <t>Seidlerová</t>
  </si>
  <si>
    <t>Lucie</t>
  </si>
  <si>
    <t>Vildomcová</t>
  </si>
  <si>
    <t>Kateřina</t>
  </si>
  <si>
    <t>Gatnárková</t>
  </si>
  <si>
    <t>Tereza</t>
  </si>
  <si>
    <t>Vontrobová</t>
  </si>
  <si>
    <t>Olga</t>
  </si>
  <si>
    <t>Stratilová</t>
  </si>
  <si>
    <t>Nela</t>
  </si>
  <si>
    <t>Vyležíková</t>
  </si>
  <si>
    <t>Natálie</t>
  </si>
  <si>
    <t>Tůmová</t>
  </si>
  <si>
    <t>Lehocká</t>
  </si>
  <si>
    <t>SZŠ Opava</t>
  </si>
  <si>
    <t>Obrusník</t>
  </si>
  <si>
    <t>Štěpán</t>
  </si>
  <si>
    <t>Skryja</t>
  </si>
  <si>
    <t>Dominik</t>
  </si>
  <si>
    <t>Mackovčín</t>
  </si>
  <si>
    <t>Strakoš</t>
  </si>
  <si>
    <t>SŠT Opava</t>
  </si>
  <si>
    <t>Matýsková</t>
  </si>
  <si>
    <t xml:space="preserve">Králík </t>
  </si>
  <si>
    <t>Křivánek</t>
  </si>
  <si>
    <t>Milan</t>
  </si>
  <si>
    <t>Čapková</t>
  </si>
  <si>
    <t>Pavla</t>
  </si>
  <si>
    <t>Bolcarovičová</t>
  </si>
  <si>
    <t>Eliška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</si>
</sst>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6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Arial CE"/>
      <charset val="238"/>
    </font>
    <font>
      <b/>
      <sz val="11"/>
      <color rgb="FFC0000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8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8"/>
      </right>
      <top style="medium">
        <color indexed="8"/>
      </top>
      <bottom/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86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87" applyNumberFormat="0" applyFill="0" applyAlignment="0" applyProtection="0"/>
    <xf numFmtId="0" fontId="36" fillId="0" borderId="88" applyNumberFormat="0" applyFill="0" applyAlignment="0" applyProtection="0"/>
    <xf numFmtId="0" fontId="37" fillId="0" borderId="89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90" applyNumberFormat="0" applyAlignment="0" applyProtection="0"/>
    <xf numFmtId="0" fontId="39" fillId="12" borderId="86" applyNumberFormat="0" applyAlignment="0" applyProtection="0"/>
    <xf numFmtId="0" fontId="40" fillId="0" borderId="91" applyNumberFormat="0" applyFill="0" applyAlignment="0" applyProtection="0"/>
    <xf numFmtId="0" fontId="41" fillId="27" borderId="0" applyNumberFormat="0" applyBorder="0" applyAlignment="0" applyProtection="0"/>
    <xf numFmtId="0" fontId="18" fillId="28" borderId="92" applyNumberFormat="0" applyAlignment="0" applyProtection="0"/>
    <xf numFmtId="0" fontId="42" fillId="25" borderId="93" applyNumberFormat="0" applyAlignment="0" applyProtection="0"/>
    <xf numFmtId="0" fontId="43" fillId="0" borderId="0" applyNumberFormat="0" applyFill="0" applyBorder="0" applyAlignment="0" applyProtection="0"/>
    <xf numFmtId="0" fontId="44" fillId="0" borderId="94" applyNumberFormat="0" applyFill="0" applyAlignment="0" applyProtection="0"/>
    <xf numFmtId="0" fontId="45" fillId="0" borderId="0" applyNumberFormat="0" applyFill="0" applyBorder="0" applyAlignment="0" applyProtection="0"/>
  </cellStyleXfs>
  <cellXfs count="10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7" xfId="0" applyFont="1" applyBorder="1"/>
    <xf numFmtId="0" fontId="2" fillId="0" borderId="10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" fontId="2" fillId="2" borderId="5" xfId="0" applyNumberFormat="1" applyFont="1" applyFill="1" applyBorder="1"/>
    <xf numFmtId="0" fontId="2" fillId="0" borderId="7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0" xfId="0" applyFont="1" applyBorder="1"/>
    <xf numFmtId="0" fontId="8" fillId="0" borderId="24" xfId="0" applyFont="1" applyBorder="1"/>
    <xf numFmtId="49" fontId="8" fillId="0" borderId="24" xfId="1" applyNumberFormat="1" applyFont="1" applyBorder="1" applyAlignment="1">
      <alignment horizontal="left"/>
    </xf>
    <xf numFmtId="0" fontId="8" fillId="0" borderId="8" xfId="0" applyFont="1" applyBorder="1"/>
    <xf numFmtId="0" fontId="8" fillId="0" borderId="25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3" fillId="0" borderId="33" xfId="0" applyFont="1" applyBorder="1"/>
    <xf numFmtId="0" fontId="1" fillId="0" borderId="0" xfId="0" applyFont="1" applyAlignment="1">
      <alignment horizontal="center" vertical="center" wrapText="1"/>
    </xf>
    <xf numFmtId="165" fontId="2" fillId="2" borderId="22" xfId="0" applyNumberFormat="1" applyFont="1" applyFill="1" applyBorder="1"/>
    <xf numFmtId="165" fontId="2" fillId="2" borderId="23" xfId="0" applyNumberFormat="1" applyFont="1" applyFill="1" applyBorder="1"/>
    <xf numFmtId="49" fontId="8" fillId="0" borderId="7" xfId="1" applyNumberFormat="1" applyFont="1" applyBorder="1" applyAlignment="1" applyProtection="1">
      <alignment horizontal="left" vertical="center"/>
    </xf>
    <xf numFmtId="49" fontId="8" fillId="0" borderId="32" xfId="1" applyNumberFormat="1" applyFont="1" applyBorder="1" applyAlignment="1">
      <alignment horizontal="left"/>
    </xf>
    <xf numFmtId="0" fontId="0" fillId="0" borderId="33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11" fillId="2" borderId="5" xfId="0" applyNumberFormat="1" applyFont="1" applyFill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7" xfId="1" applyFont="1" applyBorder="1" applyAlignment="1">
      <alignment horizontal="center"/>
    </xf>
    <xf numFmtId="0" fontId="8" fillId="0" borderId="37" xfId="1" applyFont="1" applyBorder="1" applyAlignment="1">
      <alignment horizontal="left"/>
    </xf>
    <xf numFmtId="49" fontId="8" fillId="0" borderId="38" xfId="1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1" fontId="9" fillId="0" borderId="10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/>
    </xf>
    <xf numFmtId="0" fontId="14" fillId="0" borderId="0" xfId="0" applyFont="1"/>
    <xf numFmtId="0" fontId="0" fillId="0" borderId="0" xfId="0" applyBorder="1"/>
    <xf numFmtId="1" fontId="11" fillId="2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0" borderId="0" xfId="0" applyNumberFormat="1"/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11" fillId="0" borderId="10" xfId="0" applyNumberFormat="1" applyFont="1" applyBorder="1" applyAlignment="1">
      <alignment horizontal="right"/>
    </xf>
    <xf numFmtId="1" fontId="11" fillId="2" borderId="37" xfId="0" applyNumberFormat="1" applyFont="1" applyFill="1" applyBorder="1" applyAlignment="1">
      <alignment horizontal="right"/>
    </xf>
    <xf numFmtId="1" fontId="11" fillId="2" borderId="36" xfId="0" applyNumberFormat="1" applyFont="1" applyFill="1" applyBorder="1" applyAlignment="1">
      <alignment horizontal="right"/>
    </xf>
    <xf numFmtId="1" fontId="11" fillId="0" borderId="24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11" fillId="0" borderId="32" xfId="0" applyNumberFormat="1" applyFont="1" applyBorder="1" applyAlignment="1">
      <alignment horizontal="right"/>
    </xf>
    <xf numFmtId="0" fontId="14" fillId="0" borderId="0" xfId="0" applyFont="1" applyAlignment="1"/>
    <xf numFmtId="0" fontId="18" fillId="0" borderId="0" xfId="2"/>
    <xf numFmtId="0" fontId="18" fillId="0" borderId="45" xfId="2" applyBorder="1"/>
    <xf numFmtId="0" fontId="8" fillId="0" borderId="51" xfId="1" applyFont="1" applyBorder="1" applyAlignment="1">
      <alignment horizontal="center"/>
    </xf>
    <xf numFmtId="0" fontId="8" fillId="0" borderId="51" xfId="1" applyFont="1" applyBorder="1" applyAlignment="1">
      <alignment horizontal="left"/>
    </xf>
    <xf numFmtId="49" fontId="8" fillId="0" borderId="52" xfId="1" applyNumberFormat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8" fillId="0" borderId="59" xfId="1" applyFont="1" applyBorder="1" applyAlignment="1">
      <alignment horizontal="center"/>
    </xf>
    <xf numFmtId="49" fontId="8" fillId="0" borderId="60" xfId="1" applyNumberFormat="1" applyFont="1" applyBorder="1" applyAlignment="1">
      <alignment horizontal="left"/>
    </xf>
    <xf numFmtId="0" fontId="9" fillId="0" borderId="25" xfId="2" applyFont="1" applyBorder="1" applyAlignment="1">
      <alignment horizontal="center"/>
    </xf>
    <xf numFmtId="0" fontId="18" fillId="0" borderId="25" xfId="2" applyBorder="1"/>
    <xf numFmtId="0" fontId="18" fillId="0" borderId="24" xfId="2" applyBorder="1"/>
    <xf numFmtId="0" fontId="8" fillId="0" borderId="62" xfId="1" applyFont="1" applyBorder="1" applyAlignment="1">
      <alignment horizontal="center"/>
    </xf>
    <xf numFmtId="0" fontId="8" fillId="0" borderId="62" xfId="1" applyFont="1" applyBorder="1" applyAlignment="1">
      <alignment horizontal="left"/>
    </xf>
    <xf numFmtId="49" fontId="8" fillId="0" borderId="63" xfId="1" applyNumberFormat="1" applyFont="1" applyBorder="1" applyAlignment="1">
      <alignment horizontal="left"/>
    </xf>
    <xf numFmtId="0" fontId="18" fillId="0" borderId="0" xfId="2" applyFont="1"/>
    <xf numFmtId="0" fontId="8" fillId="0" borderId="8" xfId="1" applyFont="1" applyFill="1" applyBorder="1" applyAlignment="1">
      <alignment horizontal="center"/>
    </xf>
    <xf numFmtId="0" fontId="8" fillId="0" borderId="65" xfId="1" applyFont="1" applyBorder="1" applyAlignment="1">
      <alignment horizontal="left"/>
    </xf>
    <xf numFmtId="49" fontId="8" fillId="0" borderId="66" xfId="1" applyNumberFormat="1" applyFont="1" applyBorder="1" applyAlignment="1">
      <alignment horizontal="left"/>
    </xf>
    <xf numFmtId="0" fontId="9" fillId="0" borderId="37" xfId="2" applyFont="1" applyBorder="1" applyAlignment="1">
      <alignment horizontal="center"/>
    </xf>
    <xf numFmtId="0" fontId="18" fillId="0" borderId="37" xfId="2" applyBorder="1"/>
    <xf numFmtId="0" fontId="18" fillId="0" borderId="38" xfId="2" applyBorder="1"/>
    <xf numFmtId="0" fontId="9" fillId="0" borderId="8" xfId="2" applyFont="1" applyBorder="1" applyAlignment="1">
      <alignment horizontal="center"/>
    </xf>
    <xf numFmtId="0" fontId="18" fillId="0" borderId="8" xfId="2" applyBorder="1"/>
    <xf numFmtId="0" fontId="18" fillId="0" borderId="10" xfId="2" applyBorder="1"/>
    <xf numFmtId="0" fontId="9" fillId="0" borderId="5" xfId="2" applyFont="1" applyBorder="1" applyAlignment="1">
      <alignment horizontal="center"/>
    </xf>
    <xf numFmtId="0" fontId="18" fillId="0" borderId="5" xfId="2" applyBorder="1"/>
    <xf numFmtId="0" fontId="18" fillId="0" borderId="32" xfId="2" applyBorder="1"/>
    <xf numFmtId="0" fontId="9" fillId="0" borderId="51" xfId="2" applyFont="1" applyBorder="1" applyAlignment="1">
      <alignment horizontal="center"/>
    </xf>
    <xf numFmtId="0" fontId="18" fillId="0" borderId="51" xfId="2" applyBorder="1"/>
    <xf numFmtId="0" fontId="18" fillId="0" borderId="52" xfId="2" applyBorder="1"/>
    <xf numFmtId="0" fontId="9" fillId="0" borderId="59" xfId="2" applyFont="1" applyBorder="1" applyAlignment="1">
      <alignment horizontal="center"/>
    </xf>
    <xf numFmtId="0" fontId="18" fillId="0" borderId="59" xfId="2" applyBorder="1"/>
    <xf numFmtId="0" fontId="18" fillId="0" borderId="60" xfId="2" applyBorder="1"/>
    <xf numFmtId="0" fontId="9" fillId="0" borderId="36" xfId="2" applyFont="1" applyBorder="1" applyAlignment="1">
      <alignment horizontal="center"/>
    </xf>
    <xf numFmtId="0" fontId="18" fillId="0" borderId="36" xfId="2" applyBorder="1"/>
    <xf numFmtId="0" fontId="18" fillId="0" borderId="39" xfId="2" applyBorder="1"/>
    <xf numFmtId="0" fontId="8" fillId="0" borderId="68" xfId="1" applyFont="1" applyBorder="1" applyAlignment="1">
      <alignment horizontal="center"/>
    </xf>
    <xf numFmtId="49" fontId="8" fillId="0" borderId="69" xfId="1" applyNumberFormat="1" applyFont="1" applyBorder="1" applyAlignment="1" applyProtection="1">
      <alignment horizontal="left" vertical="center"/>
    </xf>
    <xf numFmtId="49" fontId="8" fillId="0" borderId="70" xfId="1" applyNumberFormat="1" applyFont="1" applyBorder="1" applyAlignment="1">
      <alignment horizontal="left"/>
    </xf>
    <xf numFmtId="0" fontId="18" fillId="0" borderId="66" xfId="2" applyBorder="1"/>
    <xf numFmtId="0" fontId="8" fillId="0" borderId="72" xfId="1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8" fillId="0" borderId="59" xfId="1" applyFont="1" applyBorder="1" applyAlignment="1">
      <alignment horizontal="left"/>
    </xf>
    <xf numFmtId="0" fontId="8" fillId="0" borderId="74" xfId="1" applyFont="1" applyBorder="1" applyAlignment="1">
      <alignment horizontal="center"/>
    </xf>
    <xf numFmtId="0" fontId="24" fillId="0" borderId="54" xfId="1" applyFont="1" applyBorder="1" applyAlignment="1">
      <alignment horizontal="center" vertical="center"/>
    </xf>
    <xf numFmtId="0" fontId="25" fillId="6" borderId="75" xfId="1" applyFont="1" applyFill="1" applyBorder="1" applyAlignment="1">
      <alignment horizontal="center" vertical="center"/>
    </xf>
    <xf numFmtId="0" fontId="25" fillId="6" borderId="76" xfId="1" applyFont="1" applyFill="1" applyBorder="1" applyAlignment="1">
      <alignment horizontal="center" vertical="center"/>
    </xf>
    <xf numFmtId="0" fontId="26" fillId="6" borderId="76" xfId="1" applyFont="1" applyFill="1" applyBorder="1" applyAlignment="1" applyProtection="1">
      <alignment horizontal="center"/>
    </xf>
    <xf numFmtId="2" fontId="26" fillId="6" borderId="76" xfId="1" applyNumberFormat="1" applyFont="1" applyFill="1" applyBorder="1" applyAlignment="1" applyProtection="1">
      <alignment horizontal="center"/>
    </xf>
    <xf numFmtId="0" fontId="25" fillId="6" borderId="78" xfId="1" applyFont="1" applyFill="1" applyBorder="1" applyAlignment="1">
      <alignment horizontal="center" vertical="center"/>
    </xf>
    <xf numFmtId="0" fontId="26" fillId="6" borderId="67" xfId="1" applyFont="1" applyFill="1" applyBorder="1" applyAlignment="1" applyProtection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25" fillId="6" borderId="80" xfId="1" applyFont="1" applyFill="1" applyBorder="1" applyAlignment="1">
      <alignment horizontal="center" vertical="center"/>
    </xf>
    <xf numFmtId="0" fontId="25" fillId="6" borderId="81" xfId="1" applyFont="1" applyFill="1" applyBorder="1" applyAlignment="1">
      <alignment horizontal="center" vertical="center"/>
    </xf>
    <xf numFmtId="0" fontId="25" fillId="6" borderId="83" xfId="1" applyFont="1" applyFill="1" applyBorder="1" applyAlignment="1">
      <alignment horizontal="center" vertical="center"/>
    </xf>
    <xf numFmtId="0" fontId="25" fillId="6" borderId="57" xfId="1" applyFont="1" applyFill="1" applyBorder="1" applyAlignment="1">
      <alignment horizontal="center"/>
    </xf>
    <xf numFmtId="0" fontId="18" fillId="0" borderId="85" xfId="2" applyBorder="1"/>
    <xf numFmtId="0" fontId="8" fillId="0" borderId="0" xfId="2" applyFont="1"/>
    <xf numFmtId="0" fontId="44" fillId="0" borderId="0" xfId="2" applyFont="1"/>
    <xf numFmtId="0" fontId="18" fillId="0" borderId="95" xfId="2" applyBorder="1"/>
    <xf numFmtId="0" fontId="8" fillId="0" borderId="59" xfId="2" applyFont="1" applyBorder="1" applyAlignment="1">
      <alignment horizontal="center"/>
    </xf>
    <xf numFmtId="0" fontId="8" fillId="0" borderId="59" xfId="2" applyFont="1" applyBorder="1"/>
    <xf numFmtId="0" fontId="8" fillId="0" borderId="60" xfId="2" applyFont="1" applyBorder="1"/>
    <xf numFmtId="1" fontId="21" fillId="29" borderId="55" xfId="1" applyNumberFormat="1" applyFont="1" applyFill="1" applyBorder="1" applyAlignment="1" applyProtection="1">
      <alignment horizontal="center"/>
      <protection locked="0"/>
    </xf>
    <xf numFmtId="0" fontId="8" fillId="0" borderId="8" xfId="2" applyFont="1" applyBorder="1"/>
    <xf numFmtId="0" fontId="8" fillId="0" borderId="10" xfId="2" applyFont="1" applyBorder="1"/>
    <xf numFmtId="0" fontId="8" fillId="0" borderId="25" xfId="2" applyFont="1" applyBorder="1" applyAlignment="1">
      <alignment horizontal="center"/>
    </xf>
    <xf numFmtId="0" fontId="8" fillId="0" borderId="25" xfId="2" applyFont="1" applyBorder="1"/>
    <xf numFmtId="0" fontId="8" fillId="0" borderId="24" xfId="2" applyFont="1" applyBorder="1"/>
    <xf numFmtId="0" fontId="8" fillId="0" borderId="5" xfId="2" applyFont="1" applyBorder="1" applyAlignment="1">
      <alignment horizontal="center"/>
    </xf>
    <xf numFmtId="0" fontId="8" fillId="0" borderId="96" xfId="1" applyFont="1" applyBorder="1" applyAlignment="1">
      <alignment horizontal="left"/>
    </xf>
    <xf numFmtId="0" fontId="8" fillId="0" borderId="65" xfId="1" applyFont="1" applyBorder="1" applyAlignment="1">
      <alignment horizontal="center"/>
    </xf>
    <xf numFmtId="49" fontId="8" fillId="0" borderId="98" xfId="1" applyNumberFormat="1" applyFont="1" applyBorder="1" applyAlignment="1" applyProtection="1">
      <alignment horizontal="left" vertical="center"/>
    </xf>
    <xf numFmtId="49" fontId="8" fillId="0" borderId="99" xfId="1" applyNumberFormat="1" applyFont="1" applyBorder="1" applyAlignment="1" applyProtection="1">
      <alignment horizontal="left" vertical="center"/>
    </xf>
    <xf numFmtId="0" fontId="8" fillId="0" borderId="65" xfId="2" applyFont="1" applyBorder="1" applyAlignment="1">
      <alignment horizontal="center"/>
    </xf>
    <xf numFmtId="0" fontId="18" fillId="0" borderId="34" xfId="2" applyBorder="1"/>
    <xf numFmtId="0" fontId="25" fillId="30" borderId="75" xfId="1" applyFont="1" applyFill="1" applyBorder="1" applyAlignment="1">
      <alignment horizontal="center" vertical="center"/>
    </xf>
    <xf numFmtId="0" fontId="25" fillId="30" borderId="76" xfId="1" applyFont="1" applyFill="1" applyBorder="1" applyAlignment="1">
      <alignment horizontal="center" vertical="center"/>
    </xf>
    <xf numFmtId="0" fontId="26" fillId="30" borderId="77" xfId="1" applyFont="1" applyFill="1" applyBorder="1" applyAlignment="1" applyProtection="1">
      <alignment horizontal="center"/>
    </xf>
    <xf numFmtId="0" fontId="26" fillId="30" borderId="76" xfId="1" applyFont="1" applyFill="1" applyBorder="1" applyAlignment="1" applyProtection="1">
      <alignment horizontal="center"/>
    </xf>
    <xf numFmtId="2" fontId="26" fillId="30" borderId="76" xfId="1" applyNumberFormat="1" applyFont="1" applyFill="1" applyBorder="1" applyAlignment="1" applyProtection="1">
      <alignment horizontal="center"/>
    </xf>
    <xf numFmtId="0" fontId="25" fillId="30" borderId="78" xfId="1" applyFont="1" applyFill="1" applyBorder="1" applyAlignment="1">
      <alignment horizontal="center" vertical="center"/>
    </xf>
    <xf numFmtId="0" fontId="26" fillId="30" borderId="67" xfId="1" applyFont="1" applyFill="1" applyBorder="1" applyAlignment="1" applyProtection="1">
      <alignment horizontal="center" vertical="center"/>
    </xf>
    <xf numFmtId="0" fontId="25" fillId="30" borderId="79" xfId="1" applyFont="1" applyFill="1" applyBorder="1" applyAlignment="1">
      <alignment horizontal="center"/>
    </xf>
    <xf numFmtId="0" fontId="25" fillId="30" borderId="80" xfId="1" applyFont="1" applyFill="1" applyBorder="1" applyAlignment="1">
      <alignment horizontal="center" vertical="center"/>
    </xf>
    <xf numFmtId="0" fontId="25" fillId="30" borderId="81" xfId="1" applyFont="1" applyFill="1" applyBorder="1" applyAlignment="1">
      <alignment horizontal="center" vertical="center"/>
    </xf>
    <xf numFmtId="0" fontId="25" fillId="30" borderId="83" xfId="1" applyFont="1" applyFill="1" applyBorder="1" applyAlignment="1">
      <alignment horizontal="center" vertical="center"/>
    </xf>
    <xf numFmtId="0" fontId="25" fillId="30" borderId="57" xfId="1" applyFont="1" applyFill="1" applyBorder="1" applyAlignment="1">
      <alignment horizontal="center"/>
    </xf>
    <xf numFmtId="0" fontId="25" fillId="30" borderId="84" xfId="1" applyFont="1" applyFill="1" applyBorder="1" applyAlignment="1">
      <alignment horizontal="center"/>
    </xf>
    <xf numFmtId="1" fontId="48" fillId="31" borderId="55" xfId="1" applyNumberFormat="1" applyFont="1" applyFill="1" applyBorder="1" applyAlignment="1" applyProtection="1">
      <alignment horizontal="center"/>
      <protection locked="0"/>
    </xf>
    <xf numFmtId="165" fontId="12" fillId="0" borderId="106" xfId="1" applyNumberFormat="1" applyFont="1" applyBorder="1" applyAlignment="1" applyProtection="1">
      <alignment horizontal="center"/>
    </xf>
    <xf numFmtId="0" fontId="26" fillId="6" borderId="108" xfId="1" applyFont="1" applyFill="1" applyBorder="1" applyAlignment="1" applyProtection="1">
      <alignment horizontal="center"/>
    </xf>
    <xf numFmtId="0" fontId="26" fillId="6" borderId="109" xfId="1" applyFont="1" applyFill="1" applyBorder="1" applyAlignment="1" applyProtection="1">
      <alignment horizontal="center"/>
    </xf>
    <xf numFmtId="1" fontId="26" fillId="6" borderId="108" xfId="1" applyNumberFormat="1" applyFont="1" applyFill="1" applyBorder="1" applyAlignment="1" applyProtection="1">
      <alignment horizontal="center"/>
    </xf>
    <xf numFmtId="2" fontId="26" fillId="6" borderId="109" xfId="1" applyNumberFormat="1" applyFont="1" applyFill="1" applyBorder="1" applyAlignment="1" applyProtection="1">
      <alignment horizontal="center"/>
    </xf>
    <xf numFmtId="0" fontId="46" fillId="0" borderId="0" xfId="2" applyFont="1"/>
    <xf numFmtId="0" fontId="26" fillId="30" borderId="108" xfId="1" applyFont="1" applyFill="1" applyBorder="1" applyAlignment="1" applyProtection="1">
      <alignment horizontal="center"/>
    </xf>
    <xf numFmtId="1" fontId="26" fillId="30" borderId="108" xfId="1" applyNumberFormat="1" applyFont="1" applyFill="1" applyBorder="1" applyAlignment="1" applyProtection="1">
      <alignment horizontal="center"/>
    </xf>
    <xf numFmtId="2" fontId="26" fillId="30" borderId="109" xfId="1" applyNumberFormat="1" applyFont="1" applyFill="1" applyBorder="1" applyAlignment="1" applyProtection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/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6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0" xfId="0" applyFont="1" applyBorder="1"/>
    <xf numFmtId="0" fontId="8" fillId="0" borderId="59" xfId="0" applyFont="1" applyBorder="1"/>
    <xf numFmtId="0" fontId="8" fillId="0" borderId="59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Border="1" applyAlignment="1">
      <alignment horizontal="center"/>
    </xf>
    <xf numFmtId="0" fontId="0" fillId="0" borderId="100" xfId="0" applyFont="1" applyBorder="1"/>
    <xf numFmtId="0" fontId="0" fillId="0" borderId="100" xfId="0" applyFont="1" applyBorder="1" applyAlignment="1">
      <alignment horizontal="center"/>
    </xf>
    <xf numFmtId="0" fontId="8" fillId="0" borderId="66" xfId="0" applyFont="1" applyBorder="1"/>
    <xf numFmtId="0" fontId="8" fillId="0" borderId="5" xfId="0" applyFont="1" applyBorder="1"/>
    <xf numFmtId="0" fontId="8" fillId="0" borderId="71" xfId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52" xfId="0" applyFont="1" applyBorder="1"/>
    <xf numFmtId="0" fontId="8" fillId="0" borderId="51" xfId="0" applyFont="1" applyBorder="1"/>
    <xf numFmtId="0" fontId="8" fillId="0" borderId="5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21" fillId="33" borderId="55" xfId="1" applyNumberFormat="1" applyFont="1" applyFill="1" applyBorder="1" applyAlignment="1" applyProtection="1">
      <alignment horizontal="center"/>
      <protection locked="0"/>
    </xf>
    <xf numFmtId="0" fontId="22" fillId="0" borderId="112" xfId="1" applyNumberFormat="1" applyFont="1" applyBorder="1" applyAlignment="1" applyProtection="1">
      <alignment horizontal="center"/>
    </xf>
    <xf numFmtId="1" fontId="22" fillId="0" borderId="115" xfId="1" applyNumberFormat="1" applyFont="1" applyBorder="1" applyAlignment="1" applyProtection="1">
      <alignment horizontal="center"/>
      <protection locked="0"/>
    </xf>
    <xf numFmtId="1" fontId="22" fillId="0" borderId="111" xfId="1" applyNumberFormat="1" applyFont="1" applyBorder="1" applyAlignment="1" applyProtection="1">
      <alignment horizontal="center"/>
      <protection locked="0"/>
    </xf>
    <xf numFmtId="0" fontId="26" fillId="30" borderId="47" xfId="1" applyFont="1" applyFill="1" applyBorder="1" applyAlignment="1" applyProtection="1">
      <alignment horizontal="center" vertical="center"/>
    </xf>
    <xf numFmtId="0" fontId="26" fillId="30" borderId="123" xfId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9" fillId="0" borderId="60" xfId="0" applyFont="1" applyBorder="1"/>
    <xf numFmtId="0" fontId="9" fillId="0" borderId="59" xfId="0" applyFont="1" applyBorder="1"/>
    <xf numFmtId="0" fontId="9" fillId="0" borderId="59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8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3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2" applyFont="1" applyBorder="1"/>
    <xf numFmtId="0" fontId="9" fillId="0" borderId="8" xfId="2" applyFont="1" applyBorder="1"/>
    <xf numFmtId="0" fontId="8" fillId="0" borderId="23" xfId="0" applyFont="1" applyBorder="1" applyAlignment="1">
      <alignment horizontal="center"/>
    </xf>
    <xf numFmtId="0" fontId="8" fillId="0" borderId="35" xfId="1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2" applyFont="1"/>
    <xf numFmtId="0" fontId="8" fillId="0" borderId="31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6" xfId="2" applyFont="1" applyBorder="1"/>
    <xf numFmtId="164" fontId="2" fillId="3" borderId="2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/>
    </xf>
    <xf numFmtId="0" fontId="49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0" fillId="0" borderId="0" xfId="0" applyNumberFormat="1" applyFont="1"/>
    <xf numFmtId="1" fontId="53" fillId="5" borderId="6" xfId="0" applyNumberFormat="1" applyFont="1" applyFill="1" applyBorder="1" applyAlignment="1">
      <alignment horizontal="center"/>
    </xf>
    <xf numFmtId="1" fontId="53" fillId="5" borderId="31" xfId="0" applyNumberFormat="1" applyFont="1" applyFill="1" applyBorder="1" applyAlignment="1">
      <alignment horizontal="center"/>
    </xf>
    <xf numFmtId="1" fontId="53" fillId="5" borderId="9" xfId="0" applyNumberFormat="1" applyFont="1" applyFill="1" applyBorder="1" applyAlignment="1">
      <alignment horizontal="center"/>
    </xf>
    <xf numFmtId="1" fontId="53" fillId="5" borderId="29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 wrapText="1"/>
    </xf>
    <xf numFmtId="1" fontId="25" fillId="0" borderId="112" xfId="1" applyNumberFormat="1" applyFont="1" applyBorder="1" applyAlignment="1" applyProtection="1">
      <alignment horizontal="center"/>
    </xf>
    <xf numFmtId="0" fontId="54" fillId="32" borderId="129" xfId="1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55" fillId="0" borderId="0" xfId="0" applyFont="1"/>
    <xf numFmtId="0" fontId="0" fillId="0" borderId="0" xfId="0" applyAlignment="1">
      <alignment horizontal="centerContinuous" vertical="center"/>
    </xf>
    <xf numFmtId="0" fontId="5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136" xfId="0" applyFont="1" applyFill="1" applyBorder="1" applyAlignment="1">
      <alignment horizontal="center" vertical="center"/>
    </xf>
    <xf numFmtId="0" fontId="58" fillId="34" borderId="136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3" borderId="101" xfId="0" applyFont="1" applyFill="1" applyBorder="1" applyAlignment="1">
      <alignment horizontal="center" vertical="center"/>
    </xf>
    <xf numFmtId="0" fontId="58" fillId="34" borderId="137" xfId="0" applyFont="1" applyFill="1" applyBorder="1" applyAlignment="1">
      <alignment horizontal="center" vertical="center"/>
    </xf>
    <xf numFmtId="0" fontId="13" fillId="3" borderId="138" xfId="0" applyFont="1" applyFill="1" applyBorder="1" applyAlignment="1">
      <alignment horizontal="center" vertical="center"/>
    </xf>
    <xf numFmtId="0" fontId="58" fillId="34" borderId="13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13" fillId="3" borderId="140" xfId="0" applyFont="1" applyFill="1" applyBorder="1" applyAlignment="1">
      <alignment horizontal="center" vertical="center"/>
    </xf>
    <xf numFmtId="0" fontId="13" fillId="3" borderId="134" xfId="0" applyFont="1" applyFill="1" applyBorder="1" applyAlignment="1">
      <alignment horizontal="center" vertical="center"/>
    </xf>
    <xf numFmtId="0" fontId="58" fillId="34" borderId="101" xfId="0" applyFont="1" applyFill="1" applyBorder="1" applyAlignment="1">
      <alignment horizontal="center" vertical="center"/>
    </xf>
    <xf numFmtId="0" fontId="13" fillId="3" borderId="133" xfId="0" applyFont="1" applyFill="1" applyBorder="1" applyAlignment="1">
      <alignment horizontal="center" vertical="center"/>
    </xf>
    <xf numFmtId="0" fontId="8" fillId="0" borderId="61" xfId="2" applyFont="1" applyBorder="1" applyAlignment="1">
      <alignment horizontal="center"/>
    </xf>
    <xf numFmtId="0" fontId="8" fillId="0" borderId="52" xfId="2" applyFont="1" applyBorder="1"/>
    <xf numFmtId="0" fontId="8" fillId="0" borderId="51" xfId="2" applyFont="1" applyBorder="1"/>
    <xf numFmtId="0" fontId="8" fillId="0" borderId="51" xfId="2" applyFont="1" applyBorder="1" applyAlignment="1">
      <alignment horizontal="center"/>
    </xf>
    <xf numFmtId="0" fontId="8" fillId="0" borderId="32" xfId="2" applyFont="1" applyBorder="1"/>
    <xf numFmtId="0" fontId="8" fillId="0" borderId="5" xfId="2" applyFont="1" applyBorder="1"/>
    <xf numFmtId="0" fontId="8" fillId="0" borderId="97" xfId="1" applyFont="1" applyBorder="1" applyAlignment="1">
      <alignment horizontal="center" vertical="center"/>
    </xf>
    <xf numFmtId="0" fontId="8" fillId="0" borderId="26" xfId="2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71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49" fontId="8" fillId="0" borderId="142" xfId="1" applyNumberFormat="1" applyFont="1" applyBorder="1" applyAlignment="1">
      <alignment horizontal="left"/>
    </xf>
    <xf numFmtId="0" fontId="8" fillId="0" borderId="141" xfId="1" applyFont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66" fontId="11" fillId="0" borderId="10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1" fillId="0" borderId="24" xfId="0" applyNumberFormat="1" applyFont="1" applyBorder="1" applyAlignment="1">
      <alignment horizontal="right"/>
    </xf>
    <xf numFmtId="166" fontId="11" fillId="0" borderId="30" xfId="0" applyNumberFormat="1" applyFont="1" applyBorder="1" applyAlignment="1">
      <alignment horizontal="right"/>
    </xf>
    <xf numFmtId="166" fontId="0" fillId="0" borderId="0" xfId="0" applyNumberFormat="1" applyAlignment="1">
      <alignment horizontal="center" vertical="center"/>
    </xf>
    <xf numFmtId="166" fontId="22" fillId="0" borderId="117" xfId="1" applyNumberFormat="1" applyFont="1" applyBorder="1" applyAlignment="1" applyProtection="1">
      <alignment horizontal="center"/>
      <protection locked="0"/>
    </xf>
    <xf numFmtId="166" fontId="22" fillId="0" borderId="114" xfId="1" applyNumberFormat="1" applyFont="1" applyBorder="1" applyAlignment="1" applyProtection="1">
      <alignment horizontal="center"/>
      <protection locked="0"/>
    </xf>
    <xf numFmtId="168" fontId="2" fillId="0" borderId="4" xfId="0" applyNumberFormat="1" applyFont="1" applyBorder="1" applyAlignment="1">
      <alignment horizontal="right"/>
    </xf>
    <xf numFmtId="168" fontId="2" fillId="0" borderId="5" xfId="0" applyNumberFormat="1" applyFont="1" applyBorder="1" applyAlignment="1">
      <alignment horizontal="right"/>
    </xf>
    <xf numFmtId="168" fontId="2" fillId="0" borderId="21" xfId="0" applyNumberFormat="1" applyFont="1" applyBorder="1" applyAlignment="1">
      <alignment horizontal="right"/>
    </xf>
    <xf numFmtId="168" fontId="3" fillId="0" borderId="0" xfId="0" applyNumberFormat="1" applyFont="1"/>
    <xf numFmtId="168" fontId="3" fillId="0" borderId="0" xfId="0" applyNumberFormat="1" applyFont="1" applyAlignment="1"/>
    <xf numFmtId="168" fontId="2" fillId="0" borderId="27" xfId="0" applyNumberFormat="1" applyFont="1" applyBorder="1" applyAlignment="1">
      <alignment horizontal="right"/>
    </xf>
    <xf numFmtId="168" fontId="2" fillId="0" borderId="28" xfId="0" applyNumberFormat="1" applyFont="1" applyBorder="1" applyAlignment="1">
      <alignment horizontal="right"/>
    </xf>
    <xf numFmtId="166" fontId="22" fillId="0" borderId="119" xfId="1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>
      <alignment horizontal="center"/>
    </xf>
    <xf numFmtId="0" fontId="8" fillId="0" borderId="144" xfId="1" applyFont="1" applyBorder="1" applyAlignment="1">
      <alignment horizontal="center" vertical="center"/>
    </xf>
    <xf numFmtId="0" fontId="9" fillId="0" borderId="144" xfId="2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/>
    </xf>
    <xf numFmtId="0" fontId="8" fillId="0" borderId="50" xfId="2" applyFont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8" fillId="0" borderId="38" xfId="0" applyFont="1" applyBorder="1"/>
    <xf numFmtId="0" fontId="8" fillId="0" borderId="35" xfId="0" applyFont="1" applyBorder="1" applyAlignment="1">
      <alignment horizontal="center"/>
    </xf>
    <xf numFmtId="0" fontId="8" fillId="0" borderId="137" xfId="1" applyFont="1" applyBorder="1" applyAlignment="1">
      <alignment horizontal="center" vertical="center"/>
    </xf>
    <xf numFmtId="0" fontId="8" fillId="0" borderId="23" xfId="2" applyFont="1" applyBorder="1" applyAlignment="1">
      <alignment horizontal="center"/>
    </xf>
    <xf numFmtId="0" fontId="2" fillId="0" borderId="0" xfId="0" applyFont="1"/>
    <xf numFmtId="0" fontId="8" fillId="0" borderId="36" xfId="2" applyFont="1" applyBorder="1" applyAlignment="1">
      <alignment horizontal="center"/>
    </xf>
    <xf numFmtId="0" fontId="54" fillId="32" borderId="145" xfId="1" applyNumberFormat="1" applyFont="1" applyFill="1" applyBorder="1" applyAlignment="1" applyProtection="1">
      <alignment horizontal="center"/>
      <protection locked="0"/>
    </xf>
    <xf numFmtId="0" fontId="22" fillId="0" borderId="112" xfId="1" applyNumberFormat="1" applyFont="1" applyBorder="1" applyAlignment="1" applyProtection="1">
      <alignment horizontal="center"/>
      <protection locked="0"/>
    </xf>
    <xf numFmtId="0" fontId="8" fillId="0" borderId="64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9" fillId="0" borderId="9" xfId="2" applyFont="1" applyBorder="1" applyAlignment="1">
      <alignment horizontal="center"/>
    </xf>
    <xf numFmtId="0" fontId="9" fillId="0" borderId="31" xfId="2" applyFont="1" applyBorder="1" applyAlignment="1">
      <alignment horizontal="center"/>
    </xf>
    <xf numFmtId="166" fontId="22" fillId="0" borderId="121" xfId="1" applyNumberFormat="1" applyFont="1" applyBorder="1" applyAlignment="1" applyProtection="1">
      <alignment horizontal="center"/>
      <protection locked="0"/>
    </xf>
    <xf numFmtId="0" fontId="8" fillId="0" borderId="31" xfId="1" applyFont="1" applyBorder="1" applyAlignment="1">
      <alignment horizontal="center"/>
    </xf>
    <xf numFmtId="0" fontId="8" fillId="0" borderId="61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/>
    </xf>
    <xf numFmtId="0" fontId="9" fillId="0" borderId="61" xfId="2" applyFont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26" xfId="1" applyFont="1" applyBorder="1" applyAlignment="1">
      <alignment horizontal="center" vertical="center"/>
    </xf>
    <xf numFmtId="49" fontId="8" fillId="0" borderId="39" xfId="1" applyNumberFormat="1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1" fontId="9" fillId="0" borderId="24" xfId="0" applyNumberFormat="1" applyFont="1" applyBorder="1" applyAlignment="1" applyProtection="1">
      <alignment horizontal="left"/>
      <protection locked="0"/>
    </xf>
    <xf numFmtId="0" fontId="10" fillId="6" borderId="2" xfId="0" applyFont="1" applyFill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5" fillId="0" borderId="44" xfId="0" applyFont="1" applyBorder="1"/>
    <xf numFmtId="0" fontId="1" fillId="0" borderId="44" xfId="0" applyFont="1" applyBorder="1" applyAlignment="1">
      <alignment horizontal="center" vertical="center"/>
    </xf>
    <xf numFmtId="0" fontId="3" fillId="0" borderId="44" xfId="0" applyFont="1" applyBorder="1"/>
    <xf numFmtId="0" fontId="0" fillId="0" borderId="44" xfId="0" applyBorder="1"/>
    <xf numFmtId="0" fontId="3" fillId="0" borderId="149" xfId="0" applyFont="1" applyBorder="1"/>
    <xf numFmtId="168" fontId="2" fillId="0" borderId="150" xfId="0" applyNumberFormat="1" applyFont="1" applyBorder="1" applyAlignment="1">
      <alignment horizontal="right"/>
    </xf>
    <xf numFmtId="1" fontId="11" fillId="2" borderId="25" xfId="0" applyNumberFormat="1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 vertical="center"/>
    </xf>
    <xf numFmtId="0" fontId="10" fillId="6" borderId="148" xfId="0" applyFont="1" applyFill="1" applyBorder="1" applyAlignment="1">
      <alignment horizontal="center" vertical="center"/>
    </xf>
    <xf numFmtId="166" fontId="2" fillId="2" borderId="5" xfId="0" applyNumberFormat="1" applyFont="1" applyFill="1" applyBorder="1"/>
    <xf numFmtId="166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5" xfId="0" applyNumberFormat="1" applyFont="1" applyFill="1" applyBorder="1"/>
    <xf numFmtId="0" fontId="8" fillId="0" borderId="37" xfId="2" applyFont="1" applyBorder="1"/>
    <xf numFmtId="0" fontId="8" fillId="0" borderId="37" xfId="2" applyFont="1" applyBorder="1" applyAlignment="1">
      <alignment horizontal="center"/>
    </xf>
    <xf numFmtId="168" fontId="11" fillId="0" borderId="10" xfId="0" applyNumberFormat="1" applyFont="1" applyBorder="1" applyAlignment="1">
      <alignment horizontal="right"/>
    </xf>
    <xf numFmtId="168" fontId="11" fillId="0" borderId="7" xfId="0" applyNumberFormat="1" applyFont="1" applyBorder="1" applyAlignment="1">
      <alignment horizontal="right"/>
    </xf>
    <xf numFmtId="49" fontId="8" fillId="0" borderId="8" xfId="1" applyNumberFormat="1" applyFont="1" applyBorder="1" applyAlignment="1" applyProtection="1">
      <alignment horizontal="left" vertical="center"/>
    </xf>
    <xf numFmtId="0" fontId="9" fillId="0" borderId="40" xfId="2" applyFont="1" applyBorder="1" applyAlignment="1">
      <alignment horizontal="center"/>
    </xf>
    <xf numFmtId="168" fontId="11" fillId="0" borderId="11" xfId="0" applyNumberFormat="1" applyFont="1" applyBorder="1" applyAlignment="1">
      <alignment horizontal="right"/>
    </xf>
    <xf numFmtId="166" fontId="11" fillId="0" borderId="39" xfId="0" applyNumberFormat="1" applyFont="1" applyBorder="1" applyAlignment="1">
      <alignment horizontal="right"/>
    </xf>
    <xf numFmtId="0" fontId="0" fillId="0" borderId="45" xfId="0" applyBorder="1"/>
    <xf numFmtId="166" fontId="11" fillId="0" borderId="152" xfId="0" applyNumberFormat="1" applyFont="1" applyBorder="1" applyAlignment="1">
      <alignment horizontal="right"/>
    </xf>
    <xf numFmtId="0" fontId="3" fillId="0" borderId="45" xfId="0" applyFont="1" applyBorder="1"/>
    <xf numFmtId="0" fontId="1" fillId="0" borderId="45" xfId="0" applyFont="1" applyBorder="1" applyAlignment="1">
      <alignment horizontal="center"/>
    </xf>
    <xf numFmtId="0" fontId="3" fillId="0" borderId="0" xfId="0" applyFont="1" applyBorder="1"/>
    <xf numFmtId="166" fontId="2" fillId="2" borderId="59" xfId="0" applyNumberFormat="1" applyFont="1" applyFill="1" applyBorder="1"/>
    <xf numFmtId="166" fontId="3" fillId="0" borderId="114" xfId="1" applyNumberFormat="1" applyFont="1" applyBorder="1" applyAlignment="1" applyProtection="1">
      <alignment horizontal="center"/>
      <protection locked="0"/>
    </xf>
    <xf numFmtId="166" fontId="3" fillId="0" borderId="117" xfId="1" applyNumberFormat="1" applyFont="1" applyBorder="1" applyAlignment="1" applyProtection="1">
      <alignment horizontal="center"/>
      <protection locked="0"/>
    </xf>
    <xf numFmtId="166" fontId="3" fillId="0" borderId="10" xfId="1" applyNumberFormat="1" applyFont="1" applyBorder="1" applyAlignment="1" applyProtection="1">
      <alignment horizontal="center"/>
      <protection locked="0"/>
    </xf>
    <xf numFmtId="166" fontId="3" fillId="0" borderId="125" xfId="1" applyNumberFormat="1" applyFont="1" applyBorder="1" applyAlignment="1" applyProtection="1">
      <alignment horizontal="center"/>
      <protection locked="0"/>
    </xf>
    <xf numFmtId="166" fontId="3" fillId="0" borderId="130" xfId="1" applyNumberFormat="1" applyFont="1" applyBorder="1" applyAlignment="1" applyProtection="1">
      <alignment horizontal="center"/>
      <protection locked="0"/>
    </xf>
    <xf numFmtId="166" fontId="3" fillId="0" borderId="122" xfId="1" applyNumberFormat="1" applyFont="1" applyBorder="1" applyAlignment="1" applyProtection="1">
      <alignment horizontal="center"/>
      <protection locked="0"/>
    </xf>
    <xf numFmtId="166" fontId="3" fillId="0" borderId="119" xfId="1" applyNumberFormat="1" applyFont="1" applyBorder="1" applyAlignment="1" applyProtection="1">
      <alignment horizontal="center"/>
      <protection locked="0"/>
    </xf>
    <xf numFmtId="166" fontId="2" fillId="0" borderId="10" xfId="1" applyNumberFormat="1" applyFont="1" applyBorder="1" applyAlignment="1" applyProtection="1">
      <alignment horizontal="center"/>
      <protection locked="0"/>
    </xf>
    <xf numFmtId="166" fontId="2" fillId="0" borderId="117" xfId="1" applyNumberFormat="1" applyFont="1" applyBorder="1" applyAlignment="1" applyProtection="1">
      <alignment horizontal="center"/>
      <protection locked="0"/>
    </xf>
    <xf numFmtId="166" fontId="3" fillId="0" borderId="39" xfId="1" applyNumberFormat="1" applyFont="1" applyBorder="1" applyAlignment="1" applyProtection="1">
      <alignment horizontal="center"/>
      <protection locked="0"/>
    </xf>
    <xf numFmtId="0" fontId="8" fillId="0" borderId="11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1" fontId="18" fillId="0" borderId="0" xfId="2" applyNumberFormat="1"/>
    <xf numFmtId="0" fontId="18" fillId="0" borderId="0" xfId="2" applyAlignment="1">
      <alignment horizontal="right"/>
    </xf>
    <xf numFmtId="1" fontId="21" fillId="29" borderId="84" xfId="1" applyNumberFormat="1" applyFont="1" applyFill="1" applyBorder="1" applyAlignment="1" applyProtection="1">
      <alignment horizontal="center"/>
      <protection locked="0"/>
    </xf>
    <xf numFmtId="166" fontId="22" fillId="0" borderId="153" xfId="1" applyNumberFormat="1" applyFont="1" applyBorder="1" applyAlignment="1" applyProtection="1">
      <alignment horizontal="center"/>
      <protection locked="0"/>
    </xf>
    <xf numFmtId="166" fontId="22" fillId="0" borderId="7" xfId="1" applyNumberFormat="1" applyFont="1" applyBorder="1" applyAlignment="1" applyProtection="1">
      <alignment horizontal="center"/>
      <protection locked="0"/>
    </xf>
    <xf numFmtId="168" fontId="11" fillId="0" borderId="24" xfId="0" applyNumberFormat="1" applyFont="1" applyBorder="1" applyAlignment="1">
      <alignment horizontal="right"/>
    </xf>
    <xf numFmtId="168" fontId="11" fillId="0" borderId="30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12" xfId="0" applyNumberFormat="1" applyFont="1" applyBorder="1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9" fillId="0" borderId="26" xfId="2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8" fillId="0" borderId="146" xfId="1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right"/>
    </xf>
    <xf numFmtId="49" fontId="8" fillId="0" borderId="25" xfId="1" applyNumberFormat="1" applyFont="1" applyBorder="1" applyAlignment="1" applyProtection="1">
      <alignment horizontal="left" vertical="center"/>
    </xf>
    <xf numFmtId="0" fontId="9" fillId="0" borderId="147" xfId="2" applyFont="1" applyBorder="1" applyAlignment="1">
      <alignment horizontal="center"/>
    </xf>
    <xf numFmtId="1" fontId="53" fillId="2" borderId="8" xfId="0" applyNumberFormat="1" applyFont="1" applyFill="1" applyBorder="1" applyAlignment="1">
      <alignment horizontal="right"/>
    </xf>
    <xf numFmtId="0" fontId="9" fillId="0" borderId="24" xfId="2" applyFont="1" applyBorder="1"/>
    <xf numFmtId="0" fontId="8" fillId="0" borderId="126" xfId="2" applyFont="1" applyBorder="1"/>
    <xf numFmtId="0" fontId="0" fillId="0" borderId="8" xfId="0" applyFont="1" applyBorder="1"/>
    <xf numFmtId="0" fontId="8" fillId="0" borderId="23" xfId="2" applyFont="1" applyBorder="1"/>
    <xf numFmtId="0" fontId="0" fillId="0" borderId="36" xfId="0" applyFont="1" applyBorder="1"/>
    <xf numFmtId="0" fontId="8" fillId="0" borderId="126" xfId="0" applyFont="1" applyBorder="1"/>
    <xf numFmtId="0" fontId="8" fillId="0" borderId="30" xfId="0" applyFont="1" applyBorder="1"/>
    <xf numFmtId="0" fontId="0" fillId="0" borderId="7" xfId="0" applyFont="1" applyBorder="1"/>
    <xf numFmtId="0" fontId="8" fillId="0" borderId="7" xfId="2" applyFont="1" applyBorder="1"/>
    <xf numFmtId="0" fontId="8" fillId="0" borderId="23" xfId="0" applyFont="1" applyBorder="1"/>
    <xf numFmtId="0" fontId="8" fillId="0" borderId="126" xfId="2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0" borderId="126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137" xfId="2" applyFont="1" applyBorder="1" applyAlignment="1">
      <alignment horizontal="center"/>
    </xf>
    <xf numFmtId="0" fontId="8" fillId="0" borderId="144" xfId="2" applyFont="1" applyBorder="1" applyAlignment="1">
      <alignment horizontal="center"/>
    </xf>
    <xf numFmtId="166" fontId="2" fillId="0" borderId="39" xfId="1" applyNumberFormat="1" applyFont="1" applyBorder="1" applyAlignment="1" applyProtection="1">
      <alignment horizontal="center"/>
      <protection locked="0"/>
    </xf>
    <xf numFmtId="0" fontId="8" fillId="0" borderId="44" xfId="2" applyFont="1" applyBorder="1"/>
    <xf numFmtId="0" fontId="8" fillId="0" borderId="7" xfId="0" applyFont="1" applyBorder="1"/>
    <xf numFmtId="0" fontId="0" fillId="0" borderId="25" xfId="0" applyFont="1" applyBorder="1"/>
    <xf numFmtId="0" fontId="8" fillId="0" borderId="44" xfId="2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6" xfId="2" applyFont="1" applyBorder="1" applyAlignment="1">
      <alignment horizontal="center" vertical="center" wrapText="1"/>
    </xf>
    <xf numFmtId="0" fontId="9" fillId="0" borderId="23" xfId="0" applyFont="1" applyBorder="1"/>
    <xf numFmtId="0" fontId="8" fillId="0" borderId="30" xfId="2" applyFont="1" applyBorder="1"/>
    <xf numFmtId="0" fontId="9" fillId="0" borderId="7" xfId="0" applyFont="1" applyBorder="1"/>
    <xf numFmtId="0" fontId="9" fillId="0" borderId="25" xfId="2" applyFont="1" applyBorder="1"/>
    <xf numFmtId="0" fontId="9" fillId="0" borderId="23" xfId="0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9" fillId="0" borderId="144" xfId="0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/>
    </xf>
    <xf numFmtId="164" fontId="2" fillId="3" borderId="61" xfId="0" applyNumberFormat="1" applyFont="1" applyFill="1" applyBorder="1" applyAlignment="1">
      <alignment horizontal="center"/>
    </xf>
    <xf numFmtId="0" fontId="9" fillId="0" borderId="52" xfId="2" applyFont="1" applyBorder="1"/>
    <xf numFmtId="0" fontId="8" fillId="0" borderId="5" xfId="1" applyFont="1" applyBorder="1" applyAlignment="1">
      <alignment horizontal="left"/>
    </xf>
    <xf numFmtId="0" fontId="9" fillId="0" borderId="51" xfId="2" applyFont="1" applyBorder="1"/>
    <xf numFmtId="0" fontId="0" fillId="0" borderId="59" xfId="0" applyFont="1" applyBorder="1" applyAlignment="1">
      <alignment horizontal="center"/>
    </xf>
    <xf numFmtId="0" fontId="9" fillId="0" borderId="61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165" fontId="12" fillId="0" borderId="127" xfId="1" applyNumberFormat="1" applyFont="1" applyBorder="1" applyAlignment="1" applyProtection="1">
      <alignment horizontal="center"/>
    </xf>
    <xf numFmtId="0" fontId="54" fillId="32" borderId="145" xfId="1" applyNumberFormat="1" applyFont="1" applyFill="1" applyBorder="1" applyAlignment="1" applyProtection="1">
      <alignment horizontal="center"/>
    </xf>
    <xf numFmtId="0" fontId="8" fillId="0" borderId="101" xfId="2" applyFont="1" applyBorder="1" applyAlignment="1">
      <alignment horizontal="center"/>
    </xf>
    <xf numFmtId="0" fontId="8" fillId="0" borderId="101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1" xfId="2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/>
    </xf>
    <xf numFmtId="0" fontId="8" fillId="0" borderId="101" xfId="1" applyFont="1" applyBorder="1" applyAlignment="1">
      <alignment horizontal="center" vertical="center"/>
    </xf>
    <xf numFmtId="0" fontId="9" fillId="0" borderId="138" xfId="0" applyFont="1" applyBorder="1" applyAlignment="1">
      <alignment horizontal="center" vertical="center"/>
    </xf>
    <xf numFmtId="1" fontId="9" fillId="0" borderId="66" xfId="0" applyNumberFormat="1" applyFont="1" applyBorder="1" applyAlignment="1" applyProtection="1">
      <alignment horizontal="left"/>
      <protection locked="0"/>
    </xf>
    <xf numFmtId="0" fontId="8" fillId="0" borderId="69" xfId="1" applyFont="1" applyBorder="1" applyAlignment="1">
      <alignment horizontal="left"/>
    </xf>
    <xf numFmtId="0" fontId="9" fillId="0" borderId="65" xfId="0" applyFont="1" applyBorder="1" applyAlignment="1">
      <alignment horizontal="left"/>
    </xf>
    <xf numFmtId="0" fontId="8" fillId="0" borderId="68" xfId="1" applyFont="1" applyFill="1" applyBorder="1" applyAlignment="1">
      <alignment horizontal="center"/>
    </xf>
    <xf numFmtId="0" fontId="9" fillId="0" borderId="61" xfId="0" applyFont="1" applyBorder="1" applyAlignment="1">
      <alignment horizontal="center" vertical="center" wrapText="1"/>
    </xf>
    <xf numFmtId="0" fontId="8" fillId="0" borderId="143" xfId="1" applyFont="1" applyBorder="1" applyAlignment="1">
      <alignment horizontal="center"/>
    </xf>
    <xf numFmtId="0" fontId="9" fillId="0" borderId="64" xfId="0" applyFont="1" applyBorder="1" applyAlignment="1">
      <alignment horizontal="center" vertical="center" wrapText="1"/>
    </xf>
    <xf numFmtId="0" fontId="9" fillId="0" borderId="101" xfId="2" applyFont="1" applyBorder="1" applyAlignment="1">
      <alignment horizontal="center"/>
    </xf>
    <xf numFmtId="0" fontId="8" fillId="0" borderId="101" xfId="1" applyFont="1" applyBorder="1" applyAlignment="1">
      <alignment horizontal="center"/>
    </xf>
    <xf numFmtId="0" fontId="9" fillId="0" borderId="134" xfId="2" applyFont="1" applyBorder="1" applyAlignment="1">
      <alignment horizontal="center"/>
    </xf>
    <xf numFmtId="0" fontId="11" fillId="0" borderId="0" xfId="0" applyFont="1" applyFill="1" applyBorder="1"/>
    <xf numFmtId="0" fontId="9" fillId="0" borderId="138" xfId="2" applyFont="1" applyBorder="1" applyAlignment="1">
      <alignment horizontal="center"/>
    </xf>
    <xf numFmtId="0" fontId="22" fillId="0" borderId="154" xfId="1" applyNumberFormat="1" applyFont="1" applyBorder="1" applyAlignment="1" applyProtection="1">
      <alignment horizontal="center"/>
    </xf>
    <xf numFmtId="0" fontId="22" fillId="0" borderId="155" xfId="1" applyNumberFormat="1" applyFont="1" applyBorder="1" applyAlignment="1" applyProtection="1">
      <alignment horizontal="center"/>
    </xf>
    <xf numFmtId="0" fontId="53" fillId="0" borderId="0" xfId="0" applyFont="1" applyAlignment="1">
      <alignment horizontal="center"/>
    </xf>
    <xf numFmtId="49" fontId="8" fillId="0" borderId="30" xfId="1" applyNumberFormat="1" applyFont="1" applyBorder="1" applyAlignment="1" applyProtection="1">
      <alignment horizontal="left" vertical="center"/>
    </xf>
    <xf numFmtId="2" fontId="22" fillId="0" borderId="113" xfId="1" applyNumberFormat="1" applyFont="1" applyBorder="1" applyAlignment="1" applyProtection="1">
      <alignment horizontal="center"/>
      <protection locked="0"/>
    </xf>
    <xf numFmtId="1" fontId="22" fillId="0" borderId="112" xfId="1" applyNumberFormat="1" applyFont="1" applyBorder="1" applyAlignment="1" applyProtection="1">
      <alignment horizontal="center"/>
    </xf>
    <xf numFmtId="1" fontId="22" fillId="0" borderId="155" xfId="1" applyNumberFormat="1" applyFont="1" applyBorder="1" applyAlignment="1" applyProtection="1">
      <alignment horizontal="center"/>
    </xf>
    <xf numFmtId="0" fontId="8" fillId="0" borderId="32" xfId="0" applyFont="1" applyBorder="1"/>
    <xf numFmtId="1" fontId="21" fillId="0" borderId="106" xfId="1" applyNumberFormat="1" applyFont="1" applyBorder="1" applyAlignment="1" applyProtection="1">
      <alignment horizontal="center"/>
    </xf>
    <xf numFmtId="1" fontId="12" fillId="0" borderId="106" xfId="1" applyNumberFormat="1" applyFont="1" applyBorder="1" applyAlignment="1" applyProtection="1">
      <alignment horizontal="center"/>
    </xf>
    <xf numFmtId="165" fontId="0" fillId="0" borderId="0" xfId="0" applyNumberFormat="1" applyBorder="1" applyAlignment="1">
      <alignment horizontal="right"/>
    </xf>
    <xf numFmtId="49" fontId="8" fillId="0" borderId="23" xfId="1" applyNumberFormat="1" applyFont="1" applyBorder="1" applyAlignment="1" applyProtection="1">
      <alignment horizontal="left" vertical="center"/>
    </xf>
    <xf numFmtId="0" fontId="8" fillId="0" borderId="100" xfId="2" applyFont="1" applyBorder="1"/>
    <xf numFmtId="0" fontId="8" fillId="0" borderId="100" xfId="2" applyFont="1" applyBorder="1" applyAlignment="1">
      <alignment horizontal="center"/>
    </xf>
    <xf numFmtId="0" fontId="9" fillId="0" borderId="101" xfId="2" applyFont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59" fillId="0" borderId="10" xfId="2" applyFont="1" applyBorder="1"/>
    <xf numFmtId="0" fontId="59" fillId="0" borderId="8" xfId="2" applyFont="1" applyBorder="1"/>
    <xf numFmtId="49" fontId="8" fillId="0" borderId="73" xfId="1" applyNumberFormat="1" applyFont="1" applyBorder="1" applyAlignment="1">
      <alignment horizontal="left"/>
    </xf>
    <xf numFmtId="0" fontId="8" fillId="0" borderId="72" xfId="1" applyFont="1" applyBorder="1" applyAlignment="1">
      <alignment horizontal="center"/>
    </xf>
    <xf numFmtId="1" fontId="11" fillId="0" borderId="7" xfId="0" applyNumberFormat="1" applyFont="1" applyBorder="1" applyAlignment="1">
      <alignment horizontal="right"/>
    </xf>
    <xf numFmtId="1" fontId="53" fillId="5" borderId="13" xfId="0" applyNumberFormat="1" applyFont="1" applyFill="1" applyBorder="1" applyAlignment="1">
      <alignment horizontal="center"/>
    </xf>
    <xf numFmtId="1" fontId="53" fillId="5" borderId="35" xfId="0" applyNumberFormat="1" applyFont="1" applyFill="1" applyBorder="1" applyAlignment="1">
      <alignment horizontal="center"/>
    </xf>
    <xf numFmtId="0" fontId="9" fillId="0" borderId="23" xfId="2" applyFont="1" applyBorder="1" applyAlignment="1">
      <alignment horizontal="center"/>
    </xf>
    <xf numFmtId="1" fontId="53" fillId="5" borderId="26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right"/>
    </xf>
    <xf numFmtId="49" fontId="9" fillId="0" borderId="10" xfId="1" applyNumberFormat="1" applyFont="1" applyBorder="1" applyAlignment="1">
      <alignment horizontal="left"/>
    </xf>
    <xf numFmtId="0" fontId="60" fillId="0" borderId="10" xfId="2" applyFont="1" applyBorder="1"/>
    <xf numFmtId="0" fontId="60" fillId="0" borderId="36" xfId="2" applyFont="1" applyBorder="1"/>
    <xf numFmtId="0" fontId="9" fillId="0" borderId="101" xfId="0" applyFont="1" applyBorder="1" applyAlignment="1">
      <alignment horizontal="center" vertical="center" wrapText="1"/>
    </xf>
    <xf numFmtId="1" fontId="21" fillId="33" borderId="161" xfId="1" applyNumberFormat="1" applyFont="1" applyFill="1" applyBorder="1" applyAlignment="1" applyProtection="1">
      <alignment horizontal="center"/>
      <protection locked="0"/>
    </xf>
    <xf numFmtId="0" fontId="60" fillId="0" borderId="8" xfId="2" applyFont="1" applyBorder="1"/>
    <xf numFmtId="0" fontId="9" fillId="0" borderId="8" xfId="1" applyFont="1" applyBorder="1" applyAlignment="1">
      <alignment horizontal="left"/>
    </xf>
    <xf numFmtId="49" fontId="9" fillId="0" borderId="24" xfId="1" applyNumberFormat="1" applyFont="1" applyBorder="1" applyAlignment="1">
      <alignment horizontal="left"/>
    </xf>
    <xf numFmtId="0" fontId="9" fillId="0" borderId="25" xfId="1" applyFont="1" applyBorder="1" applyAlignment="1">
      <alignment horizontal="left"/>
    </xf>
    <xf numFmtId="0" fontId="9" fillId="0" borderId="36" xfId="1" applyFont="1" applyBorder="1" applyAlignment="1">
      <alignment horizontal="left"/>
    </xf>
    <xf numFmtId="0" fontId="60" fillId="0" borderId="24" xfId="2" applyFont="1" applyBorder="1"/>
    <xf numFmtId="0" fontId="60" fillId="0" borderId="25" xfId="2" applyFont="1" applyBorder="1"/>
    <xf numFmtId="0" fontId="60" fillId="0" borderId="39" xfId="2" applyFont="1" applyBorder="1"/>
    <xf numFmtId="0" fontId="0" fillId="0" borderId="44" xfId="0" applyBorder="1" applyAlignment="1">
      <alignment horizontal="center"/>
    </xf>
    <xf numFmtId="0" fontId="14" fillId="0" borderId="95" xfId="0" applyFont="1" applyBorder="1"/>
    <xf numFmtId="0" fontId="13" fillId="0" borderId="95" xfId="0" applyFont="1" applyBorder="1" applyAlignment="1">
      <alignment horizontal="centerContinuous"/>
    </xf>
    <xf numFmtId="0" fontId="0" fillId="0" borderId="95" xfId="0" applyBorder="1"/>
    <xf numFmtId="0" fontId="14" fillId="0" borderId="44" xfId="0" applyFont="1" applyBorder="1"/>
    <xf numFmtId="0" fontId="13" fillId="0" borderId="44" xfId="0" applyFont="1" applyBorder="1" applyAlignment="1">
      <alignment horizontal="centerContinuous"/>
    </xf>
    <xf numFmtId="0" fontId="10" fillId="0" borderId="44" xfId="0" applyFont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8" fillId="0" borderId="17" xfId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30" xfId="1" applyFont="1" applyBorder="1" applyAlignment="1">
      <alignment horizontal="left"/>
    </xf>
    <xf numFmtId="0" fontId="8" fillId="0" borderId="152" xfId="1" applyFont="1" applyBorder="1" applyAlignment="1">
      <alignment horizontal="left"/>
    </xf>
    <xf numFmtId="0" fontId="18" fillId="0" borderId="30" xfId="2" applyBorder="1"/>
    <xf numFmtId="0" fontId="18" fillId="0" borderId="7" xfId="2" applyBorder="1"/>
    <xf numFmtId="0" fontId="18" fillId="0" borderId="152" xfId="2" applyBorder="1"/>
    <xf numFmtId="0" fontId="18" fillId="0" borderId="17" xfId="2" applyBorder="1"/>
    <xf numFmtId="0" fontId="14" fillId="0" borderId="37" xfId="0" applyFont="1" applyBorder="1"/>
    <xf numFmtId="0" fontId="0" fillId="0" borderId="37" xfId="0" applyBorder="1"/>
    <xf numFmtId="0" fontId="0" fillId="0" borderId="164" xfId="0" applyBorder="1" applyAlignment="1">
      <alignment horizontal="center" vertical="center"/>
    </xf>
    <xf numFmtId="0" fontId="12" fillId="6" borderId="165" xfId="0" applyFont="1" applyFill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0" fillId="0" borderId="15" xfId="0" applyBorder="1"/>
    <xf numFmtId="1" fontId="9" fillId="0" borderId="39" xfId="0" applyNumberFormat="1" applyFont="1" applyBorder="1" applyAlignment="1" applyProtection="1">
      <alignment horizontal="left"/>
      <protection locked="0"/>
    </xf>
    <xf numFmtId="0" fontId="18" fillId="0" borderId="11" xfId="2" applyBorder="1"/>
    <xf numFmtId="0" fontId="13" fillId="0" borderId="44" xfId="0" applyFont="1" applyBorder="1" applyAlignment="1">
      <alignment horizontal="centerContinuous" vertical="center"/>
    </xf>
    <xf numFmtId="0" fontId="12" fillId="6" borderId="18" xfId="0" applyFont="1" applyFill="1" applyBorder="1" applyAlignment="1">
      <alignment horizontal="center" vertical="center"/>
    </xf>
    <xf numFmtId="49" fontId="9" fillId="0" borderId="39" xfId="1" applyNumberFormat="1" applyFont="1" applyBorder="1" applyAlignment="1">
      <alignment horizontal="left"/>
    </xf>
    <xf numFmtId="0" fontId="60" fillId="0" borderId="7" xfId="2" applyFont="1" applyBorder="1"/>
    <xf numFmtId="0" fontId="60" fillId="0" borderId="30" xfId="2" applyFont="1" applyBorder="1"/>
    <xf numFmtId="0" fontId="8" fillId="0" borderId="163" xfId="1" applyFont="1" applyBorder="1" applyAlignment="1">
      <alignment horizontal="left"/>
    </xf>
    <xf numFmtId="0" fontId="25" fillId="6" borderId="167" xfId="1" applyFont="1" applyFill="1" applyBorder="1" applyAlignment="1">
      <alignment horizontal="center"/>
    </xf>
    <xf numFmtId="0" fontId="25" fillId="6" borderId="168" xfId="1" applyFont="1" applyFill="1" applyBorder="1" applyAlignment="1">
      <alignment horizontal="center"/>
    </xf>
    <xf numFmtId="0" fontId="0" fillId="0" borderId="169" xfId="0" applyBorder="1"/>
    <xf numFmtId="0" fontId="18" fillId="0" borderId="12" xfId="2" applyBorder="1"/>
    <xf numFmtId="0" fontId="9" fillId="0" borderId="13" xfId="2" applyFont="1" applyBorder="1" applyAlignment="1">
      <alignment horizontal="center"/>
    </xf>
    <xf numFmtId="1" fontId="10" fillId="5" borderId="13" xfId="0" applyNumberFormat="1" applyFont="1" applyFill="1" applyBorder="1" applyAlignment="1">
      <alignment horizontal="center"/>
    </xf>
    <xf numFmtId="1" fontId="25" fillId="0" borderId="170" xfId="1" applyNumberFormat="1" applyFont="1" applyBorder="1" applyAlignment="1" applyProtection="1">
      <alignment horizontal="center"/>
    </xf>
    <xf numFmtId="1" fontId="12" fillId="0" borderId="171" xfId="1" applyNumberFormat="1" applyFont="1" applyBorder="1" applyAlignment="1" applyProtection="1">
      <alignment horizontal="center"/>
    </xf>
    <xf numFmtId="1" fontId="48" fillId="31" borderId="161" xfId="1" applyNumberFormat="1" applyFont="1" applyFill="1" applyBorder="1" applyAlignment="1" applyProtection="1">
      <alignment horizontal="center"/>
      <protection locked="0"/>
    </xf>
    <xf numFmtId="0" fontId="8" fillId="0" borderId="44" xfId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8" fillId="0" borderId="10" xfId="1" applyNumberFormat="1" applyFont="1" applyBorder="1" applyAlignment="1">
      <alignment horizontal="left"/>
    </xf>
    <xf numFmtId="0" fontId="18" fillId="0" borderId="162" xfId="2" applyBorder="1"/>
    <xf numFmtId="49" fontId="8" fillId="0" borderId="17" xfId="1" applyNumberFormat="1" applyFont="1" applyBorder="1" applyAlignment="1" applyProtection="1">
      <alignment horizontal="left" vertical="center"/>
    </xf>
    <xf numFmtId="0" fontId="8" fillId="0" borderId="162" xfId="1" applyFont="1" applyBorder="1" applyAlignment="1">
      <alignment horizontal="left"/>
    </xf>
    <xf numFmtId="0" fontId="9" fillId="0" borderId="68" xfId="2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7" xfId="2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1" fontId="53" fillId="5" borderId="23" xfId="0" applyNumberFormat="1" applyFont="1" applyFill="1" applyBorder="1" applyAlignment="1">
      <alignment horizontal="center"/>
    </xf>
    <xf numFmtId="0" fontId="9" fillId="0" borderId="30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60" fillId="0" borderId="37" xfId="2" applyFont="1" applyBorder="1"/>
    <xf numFmtId="0" fontId="8" fillId="0" borderId="40" xfId="1" applyFont="1" applyBorder="1" applyAlignment="1">
      <alignment horizontal="center" vertical="center"/>
    </xf>
    <xf numFmtId="0" fontId="18" fillId="0" borderId="65" xfId="2" applyBorder="1"/>
    <xf numFmtId="49" fontId="9" fillId="0" borderId="7" xfId="1" applyNumberFormat="1" applyFont="1" applyBorder="1" applyAlignment="1" applyProtection="1">
      <alignment horizontal="left" vertical="center"/>
    </xf>
    <xf numFmtId="0" fontId="9" fillId="0" borderId="74" xfId="2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9" fillId="0" borderId="6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5" xfId="1" applyFont="1" applyFill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3" fillId="0" borderId="7" xfId="0" applyFont="1" applyFill="1" applyBorder="1"/>
    <xf numFmtId="0" fontId="9" fillId="0" borderId="162" xfId="0" applyFont="1" applyBorder="1" applyAlignment="1">
      <alignment horizontal="left"/>
    </xf>
    <xf numFmtId="0" fontId="12" fillId="6" borderId="81" xfId="1" applyFont="1" applyFill="1" applyBorder="1" applyAlignment="1" applyProtection="1">
      <alignment horizontal="center" vertical="center"/>
    </xf>
    <xf numFmtId="0" fontId="22" fillId="0" borderId="174" xfId="1" applyNumberFormat="1" applyFont="1" applyBorder="1" applyAlignment="1" applyProtection="1">
      <alignment horizontal="center"/>
    </xf>
    <xf numFmtId="0" fontId="22" fillId="0" borderId="40" xfId="1" applyNumberFormat="1" applyFont="1" applyBorder="1" applyAlignment="1" applyProtection="1">
      <alignment horizontal="center"/>
    </xf>
    <xf numFmtId="0" fontId="22" fillId="0" borderId="0" xfId="1" applyNumberFormat="1" applyFont="1" applyBorder="1" applyAlignment="1" applyProtection="1">
      <alignment horizontal="center"/>
    </xf>
    <xf numFmtId="0" fontId="22" fillId="0" borderId="81" xfId="1" applyNumberFormat="1" applyFont="1" applyBorder="1" applyAlignment="1" applyProtection="1">
      <alignment horizontal="center"/>
    </xf>
    <xf numFmtId="0" fontId="22" fillId="0" borderId="85" xfId="1" applyNumberFormat="1" applyFont="1" applyBorder="1" applyAlignment="1" applyProtection="1">
      <alignment horizontal="center"/>
    </xf>
    <xf numFmtId="0" fontId="25" fillId="6" borderId="177" xfId="1" applyFont="1" applyFill="1" applyBorder="1" applyAlignment="1">
      <alignment horizontal="center" vertical="center"/>
    </xf>
    <xf numFmtId="0" fontId="25" fillId="6" borderId="178" xfId="1" applyFont="1" applyFill="1" applyBorder="1" applyAlignment="1">
      <alignment horizontal="center" vertical="center"/>
    </xf>
    <xf numFmtId="0" fontId="22" fillId="0" borderId="98" xfId="1" applyNumberFormat="1" applyFont="1" applyBorder="1" applyAlignment="1" applyProtection="1">
      <alignment horizontal="center"/>
    </xf>
    <xf numFmtId="0" fontId="22" fillId="0" borderId="30" xfId="1" applyNumberFormat="1" applyFont="1" applyBorder="1" applyAlignment="1" applyProtection="1">
      <alignment horizontal="center"/>
    </xf>
    <xf numFmtId="0" fontId="22" fillId="0" borderId="17" xfId="1" applyNumberFormat="1" applyFont="1" applyBorder="1" applyAlignment="1" applyProtection="1">
      <alignment horizontal="center"/>
    </xf>
    <xf numFmtId="0" fontId="22" fillId="0" borderId="99" xfId="1" applyNumberFormat="1" applyFont="1" applyBorder="1" applyAlignment="1" applyProtection="1">
      <alignment horizontal="center"/>
    </xf>
    <xf numFmtId="0" fontId="22" fillId="0" borderId="158" xfId="1" applyNumberFormat="1" applyFont="1" applyBorder="1" applyAlignment="1" applyProtection="1">
      <alignment horizontal="center"/>
    </xf>
    <xf numFmtId="0" fontId="22" fillId="0" borderId="159" xfId="1" applyNumberFormat="1" applyFont="1" applyBorder="1" applyAlignment="1" applyProtection="1">
      <alignment horizontal="center"/>
    </xf>
    <xf numFmtId="0" fontId="12" fillId="6" borderId="81" xfId="1" applyFont="1" applyFill="1" applyBorder="1" applyAlignment="1" applyProtection="1">
      <alignment vertical="center"/>
    </xf>
    <xf numFmtId="0" fontId="9" fillId="0" borderId="6" xfId="0" applyFont="1" applyBorder="1" applyAlignment="1">
      <alignment horizontal="center" vertical="center" wrapText="1"/>
    </xf>
    <xf numFmtId="0" fontId="22" fillId="0" borderId="7" xfId="1" applyNumberFormat="1" applyFont="1" applyBorder="1" applyAlignment="1" applyProtection="1">
      <alignment horizontal="center"/>
    </xf>
    <xf numFmtId="0" fontId="22" fillId="0" borderId="176" xfId="1" applyNumberFormat="1" applyFont="1" applyBorder="1" applyAlignment="1" applyProtection="1">
      <alignment horizontal="center"/>
    </xf>
    <xf numFmtId="0" fontId="22" fillId="0" borderId="96" xfId="1" applyNumberFormat="1" applyFont="1" applyBorder="1" applyAlignment="1" applyProtection="1">
      <alignment horizontal="center"/>
    </xf>
    <xf numFmtId="1" fontId="12" fillId="0" borderId="173" xfId="1" applyNumberFormat="1" applyFont="1" applyBorder="1" applyAlignment="1" applyProtection="1">
      <alignment horizontal="center"/>
    </xf>
    <xf numFmtId="2" fontId="22" fillId="0" borderId="65" xfId="1" applyNumberFormat="1" applyFont="1" applyBorder="1" applyAlignment="1" applyProtection="1">
      <alignment horizontal="center"/>
      <protection locked="0"/>
    </xf>
    <xf numFmtId="2" fontId="22" fillId="0" borderId="8" xfId="1" applyNumberFormat="1" applyFont="1" applyBorder="1" applyAlignment="1" applyProtection="1">
      <alignment horizontal="center"/>
      <protection locked="0"/>
    </xf>
    <xf numFmtId="2" fontId="22" fillId="0" borderId="62" xfId="1" applyNumberFormat="1" applyFont="1" applyBorder="1" applyAlignment="1" applyProtection="1">
      <alignment horizontal="center"/>
      <protection locked="0"/>
    </xf>
    <xf numFmtId="2" fontId="22" fillId="0" borderId="185" xfId="1" applyNumberFormat="1" applyFont="1" applyBorder="1" applyAlignment="1" applyProtection="1">
      <alignment horizontal="center"/>
      <protection locked="0"/>
    </xf>
    <xf numFmtId="2" fontId="22" fillId="0" borderId="186" xfId="1" applyNumberFormat="1" applyFont="1" applyBorder="1" applyAlignment="1" applyProtection="1">
      <alignment horizontal="center"/>
      <protection locked="0"/>
    </xf>
    <xf numFmtId="2" fontId="25" fillId="0" borderId="65" xfId="1" applyNumberFormat="1" applyFont="1" applyBorder="1" applyAlignment="1" applyProtection="1">
      <alignment horizontal="center"/>
      <protection locked="0"/>
    </xf>
    <xf numFmtId="2" fontId="25" fillId="0" borderId="8" xfId="1" applyNumberFormat="1" applyFont="1" applyBorder="1" applyAlignment="1" applyProtection="1">
      <alignment horizontal="center"/>
      <protection locked="0"/>
    </xf>
    <xf numFmtId="2" fontId="25" fillId="0" borderId="62" xfId="1" applyNumberFormat="1" applyFont="1" applyBorder="1" applyAlignment="1" applyProtection="1">
      <alignment horizontal="center"/>
      <protection locked="0"/>
    </xf>
    <xf numFmtId="2" fontId="22" fillId="0" borderId="5" xfId="1" applyNumberFormat="1" applyFont="1" applyBorder="1" applyAlignment="1" applyProtection="1">
      <alignment horizontal="center"/>
      <protection locked="0"/>
    </xf>
    <xf numFmtId="2" fontId="22" fillId="0" borderId="51" xfId="1" applyNumberFormat="1" applyFont="1" applyBorder="1" applyAlignment="1" applyProtection="1">
      <alignment horizontal="center"/>
      <protection locked="0"/>
    </xf>
    <xf numFmtId="166" fontId="22" fillId="0" borderId="98" xfId="1" applyNumberFormat="1" applyFont="1" applyBorder="1" applyAlignment="1" applyProtection="1">
      <alignment horizontal="center"/>
      <protection locked="0"/>
    </xf>
    <xf numFmtId="166" fontId="22" fillId="0" borderId="187" xfId="1" applyNumberFormat="1" applyFont="1" applyBorder="1" applyAlignment="1" applyProtection="1">
      <alignment horizontal="center"/>
      <protection locked="0"/>
    </xf>
    <xf numFmtId="166" fontId="22" fillId="0" borderId="99" xfId="1" applyNumberFormat="1" applyFont="1" applyBorder="1" applyAlignment="1" applyProtection="1">
      <alignment horizontal="center"/>
      <protection locked="0"/>
    </xf>
    <xf numFmtId="166" fontId="25" fillId="0" borderId="181" xfId="1" applyNumberFormat="1" applyFont="1" applyBorder="1" applyAlignment="1" applyProtection="1">
      <alignment horizontal="center"/>
      <protection locked="0"/>
    </xf>
    <xf numFmtId="166" fontId="25" fillId="0" borderId="121" xfId="1" applyNumberFormat="1" applyFont="1" applyBorder="1" applyAlignment="1" applyProtection="1">
      <alignment horizontal="center"/>
      <protection locked="0"/>
    </xf>
    <xf numFmtId="166" fontId="25" fillId="0" borderId="188" xfId="1" applyNumberFormat="1" applyFont="1" applyBorder="1" applyAlignment="1" applyProtection="1">
      <alignment horizontal="center"/>
      <protection locked="0"/>
    </xf>
    <xf numFmtId="166" fontId="25" fillId="0" borderId="182" xfId="1" applyNumberFormat="1" applyFont="1" applyBorder="1" applyAlignment="1" applyProtection="1">
      <alignment horizontal="center"/>
      <protection locked="0"/>
    </xf>
    <xf numFmtId="166" fontId="22" fillId="0" borderId="189" xfId="1" applyNumberFormat="1" applyFont="1" applyBorder="1" applyAlignment="1" applyProtection="1">
      <alignment horizontal="center"/>
      <protection locked="0"/>
    </xf>
    <xf numFmtId="166" fontId="22" fillId="0" borderId="157" xfId="1" applyNumberFormat="1" applyFont="1" applyBorder="1" applyAlignment="1" applyProtection="1">
      <alignment horizontal="center"/>
      <protection locked="0"/>
    </xf>
    <xf numFmtId="166" fontId="22" fillId="0" borderId="181" xfId="1" applyNumberFormat="1" applyFont="1" applyBorder="1" applyAlignment="1" applyProtection="1">
      <alignment horizontal="center"/>
      <protection locked="0"/>
    </xf>
    <xf numFmtId="166" fontId="22" fillId="0" borderId="188" xfId="1" applyNumberFormat="1" applyFont="1" applyBorder="1" applyAlignment="1" applyProtection="1">
      <alignment horizontal="center"/>
      <protection locked="0"/>
    </xf>
    <xf numFmtId="166" fontId="22" fillId="0" borderId="175" xfId="1" applyNumberFormat="1" applyFont="1" applyBorder="1" applyAlignment="1" applyProtection="1">
      <alignment horizontal="center"/>
      <protection locked="0"/>
    </xf>
    <xf numFmtId="166" fontId="22" fillId="0" borderId="182" xfId="1" applyNumberFormat="1" applyFont="1" applyBorder="1" applyAlignment="1" applyProtection="1">
      <alignment horizontal="center"/>
      <protection locked="0"/>
    </xf>
    <xf numFmtId="166" fontId="22" fillId="0" borderId="190" xfId="1" applyNumberFormat="1" applyFont="1" applyBorder="1" applyAlignment="1" applyProtection="1">
      <alignment horizontal="center"/>
      <protection locked="0"/>
    </xf>
    <xf numFmtId="166" fontId="22" fillId="0" borderId="66" xfId="1" applyNumberFormat="1" applyFont="1" applyBorder="1" applyAlignment="1" applyProtection="1">
      <alignment horizontal="center"/>
      <protection locked="0"/>
    </xf>
    <xf numFmtId="166" fontId="22" fillId="0" borderId="10" xfId="1" applyNumberFormat="1" applyFont="1" applyBorder="1" applyAlignment="1" applyProtection="1">
      <alignment horizontal="center"/>
      <protection locked="0"/>
    </xf>
    <xf numFmtId="166" fontId="22" fillId="0" borderId="191" xfId="1" applyNumberFormat="1" applyFont="1" applyBorder="1" applyAlignment="1" applyProtection="1">
      <alignment horizontal="center"/>
      <protection locked="0"/>
    </xf>
    <xf numFmtId="166" fontId="25" fillId="0" borderId="66" xfId="1" applyNumberFormat="1" applyFont="1" applyBorder="1" applyAlignment="1" applyProtection="1">
      <alignment horizontal="center"/>
      <protection locked="0"/>
    </xf>
    <xf numFmtId="166" fontId="25" fillId="0" borderId="10" xfId="1" applyNumberFormat="1" applyFont="1" applyBorder="1" applyAlignment="1" applyProtection="1">
      <alignment horizontal="center"/>
      <protection locked="0"/>
    </xf>
    <xf numFmtId="166" fontId="25" fillId="0" borderId="191" xfId="1" applyNumberFormat="1" applyFont="1" applyBorder="1" applyAlignment="1" applyProtection="1">
      <alignment horizontal="center"/>
      <protection locked="0"/>
    </xf>
    <xf numFmtId="166" fontId="25" fillId="0" borderId="38" xfId="1" applyNumberFormat="1" applyFont="1" applyBorder="1" applyAlignment="1" applyProtection="1">
      <alignment horizontal="center"/>
      <protection locked="0"/>
    </xf>
    <xf numFmtId="166" fontId="22" fillId="0" borderId="32" xfId="1" applyNumberFormat="1" applyFont="1" applyBorder="1" applyAlignment="1" applyProtection="1">
      <alignment horizontal="center"/>
      <protection locked="0"/>
    </xf>
    <xf numFmtId="166" fontId="22" fillId="0" borderId="52" xfId="1" applyNumberFormat="1" applyFont="1" applyBorder="1" applyAlignment="1" applyProtection="1">
      <alignment horizontal="center"/>
      <protection locked="0"/>
    </xf>
    <xf numFmtId="166" fontId="22" fillId="0" borderId="184" xfId="1" applyNumberFormat="1" applyFont="1" applyBorder="1" applyAlignment="1" applyProtection="1">
      <alignment horizontal="center"/>
      <protection locked="0"/>
    </xf>
    <xf numFmtId="166" fontId="22" fillId="0" borderId="38" xfId="1" applyNumberFormat="1" applyFont="1" applyBorder="1" applyAlignment="1" applyProtection="1">
      <alignment horizontal="center"/>
      <protection locked="0"/>
    </xf>
    <xf numFmtId="2" fontId="22" fillId="0" borderId="25" xfId="1" applyNumberFormat="1" applyFont="1" applyBorder="1" applyAlignment="1" applyProtection="1">
      <alignment horizontal="center"/>
      <protection locked="0"/>
    </xf>
    <xf numFmtId="0" fontId="22" fillId="0" borderId="10" xfId="1" applyNumberFormat="1" applyFont="1" applyBorder="1" applyAlignment="1" applyProtection="1">
      <alignment horizontal="center"/>
    </xf>
    <xf numFmtId="2" fontId="22" fillId="0" borderId="59" xfId="1" applyNumberFormat="1" applyFont="1" applyBorder="1" applyAlignment="1" applyProtection="1">
      <alignment horizontal="center"/>
      <protection locked="0"/>
    </xf>
    <xf numFmtId="0" fontId="22" fillId="0" borderId="193" xfId="1" applyNumberFormat="1" applyFont="1" applyBorder="1" applyAlignment="1" applyProtection="1">
      <alignment horizontal="center"/>
    </xf>
    <xf numFmtId="166" fontId="22" fillId="0" borderId="124" xfId="1" applyNumberFormat="1" applyFont="1" applyBorder="1" applyAlignment="1" applyProtection="1">
      <alignment horizontal="center"/>
      <protection locked="0"/>
    </xf>
    <xf numFmtId="2" fontId="25" fillId="0" borderId="59" xfId="1" applyNumberFormat="1" applyFont="1" applyBorder="1" applyAlignment="1" applyProtection="1">
      <alignment horizontal="center"/>
      <protection locked="0"/>
    </xf>
    <xf numFmtId="0" fontId="22" fillId="0" borderId="195" xfId="1" applyNumberFormat="1" applyFont="1" applyBorder="1" applyAlignment="1" applyProtection="1">
      <alignment horizontal="center"/>
    </xf>
    <xf numFmtId="0" fontId="22" fillId="0" borderId="196" xfId="1" applyNumberFormat="1" applyFont="1" applyBorder="1" applyAlignment="1" applyProtection="1">
      <alignment horizontal="center"/>
    </xf>
    <xf numFmtId="166" fontId="25" fillId="0" borderId="190" xfId="1" applyNumberFormat="1" applyFont="1" applyBorder="1" applyAlignment="1" applyProtection="1">
      <alignment horizontal="center"/>
      <protection locked="0"/>
    </xf>
    <xf numFmtId="0" fontId="22" fillId="0" borderId="197" xfId="1" applyNumberFormat="1" applyFont="1" applyBorder="1" applyAlignment="1" applyProtection="1">
      <alignment horizontal="center"/>
    </xf>
    <xf numFmtId="0" fontId="25" fillId="6" borderId="81" xfId="1" applyFont="1" applyFill="1" applyBorder="1" applyAlignment="1"/>
    <xf numFmtId="0" fontId="25" fillId="6" borderId="198" xfId="1" applyFont="1" applyFill="1" applyBorder="1" applyAlignment="1">
      <alignment horizontal="center" vertical="center"/>
    </xf>
    <xf numFmtId="0" fontId="25" fillId="6" borderId="200" xfId="1" applyFont="1" applyFill="1" applyBorder="1" applyAlignment="1">
      <alignment horizontal="center" vertical="center"/>
    </xf>
    <xf numFmtId="0" fontId="25" fillId="6" borderId="199" xfId="1" applyFont="1" applyFill="1" applyBorder="1" applyAlignment="1">
      <alignment horizontal="center" vertical="center"/>
    </xf>
    <xf numFmtId="0" fontId="12" fillId="6" borderId="201" xfId="1" applyFont="1" applyFill="1" applyBorder="1" applyAlignment="1" applyProtection="1"/>
    <xf numFmtId="2" fontId="26" fillId="6" borderId="199" xfId="1" applyNumberFormat="1" applyFont="1" applyFill="1" applyBorder="1" applyAlignment="1" applyProtection="1">
      <alignment horizontal="center"/>
    </xf>
    <xf numFmtId="0" fontId="12" fillId="6" borderId="201" xfId="1" applyFont="1" applyFill="1" applyBorder="1" applyAlignment="1" applyProtection="1">
      <alignment horizontal="center" vertical="center"/>
    </xf>
    <xf numFmtId="0" fontId="26" fillId="6" borderId="199" xfId="1" applyFont="1" applyFill="1" applyBorder="1" applyAlignment="1" applyProtection="1">
      <alignment horizontal="center"/>
    </xf>
    <xf numFmtId="0" fontId="25" fillId="6" borderId="184" xfId="1" applyFont="1" applyFill="1" applyBorder="1" applyAlignment="1">
      <alignment horizontal="center" vertical="center"/>
    </xf>
    <xf numFmtId="0" fontId="25" fillId="6" borderId="63" xfId="1" applyFont="1" applyFill="1" applyBorder="1" applyAlignment="1">
      <alignment horizontal="center" vertical="center"/>
    </xf>
    <xf numFmtId="2" fontId="61" fillId="6" borderId="76" xfId="1" applyNumberFormat="1" applyFont="1" applyFill="1" applyBorder="1" applyAlignment="1" applyProtection="1">
      <alignment horizontal="center"/>
    </xf>
    <xf numFmtId="0" fontId="61" fillId="6" borderId="76" xfId="1" applyFont="1" applyFill="1" applyBorder="1" applyAlignment="1" applyProtection="1">
      <alignment horizontal="center"/>
    </xf>
    <xf numFmtId="1" fontId="61" fillId="6" borderId="76" xfId="1" applyNumberFormat="1" applyFont="1" applyFill="1" applyBorder="1" applyAlignment="1" applyProtection="1">
      <alignment horizontal="center"/>
    </xf>
    <xf numFmtId="0" fontId="48" fillId="36" borderId="97" xfId="1" applyNumberFormat="1" applyFont="1" applyFill="1" applyBorder="1" applyAlignment="1" applyProtection="1">
      <alignment horizontal="center"/>
    </xf>
    <xf numFmtId="0" fontId="48" fillId="36" borderId="35" xfId="1" applyNumberFormat="1" applyFont="1" applyFill="1" applyBorder="1" applyAlignment="1" applyProtection="1">
      <alignment horizontal="center"/>
    </xf>
    <xf numFmtId="0" fontId="48" fillId="36" borderId="61" xfId="1" applyNumberFormat="1" applyFont="1" applyFill="1" applyBorder="1" applyAlignment="1" applyProtection="1">
      <alignment horizontal="center"/>
    </xf>
    <xf numFmtId="0" fontId="48" fillId="36" borderId="26" xfId="1" applyNumberFormat="1" applyFont="1" applyFill="1" applyBorder="1" applyAlignment="1" applyProtection="1">
      <alignment horizontal="center"/>
    </xf>
    <xf numFmtId="0" fontId="48" fillId="36" borderId="144" xfId="1" applyNumberFormat="1" applyFont="1" applyFill="1" applyBorder="1" applyAlignment="1" applyProtection="1">
      <alignment horizontal="center"/>
    </xf>
    <xf numFmtId="0" fontId="48" fillId="36" borderId="143" xfId="1" applyNumberFormat="1" applyFont="1" applyFill="1" applyBorder="1" applyAlignment="1" applyProtection="1">
      <alignment horizontal="center"/>
    </xf>
    <xf numFmtId="0" fontId="48" fillId="36" borderId="71" xfId="1" applyNumberFormat="1" applyFont="1" applyFill="1" applyBorder="1" applyAlignment="1" applyProtection="1">
      <alignment horizontal="center"/>
    </xf>
    <xf numFmtId="0" fontId="48" fillId="36" borderId="9" xfId="1" applyNumberFormat="1" applyFont="1" applyFill="1" applyBorder="1" applyAlignment="1" applyProtection="1">
      <alignment horizontal="center"/>
    </xf>
    <xf numFmtId="0" fontId="48" fillId="36" borderId="192" xfId="1" applyNumberFormat="1" applyFont="1" applyFill="1" applyBorder="1" applyAlignment="1" applyProtection="1">
      <alignment horizontal="center"/>
    </xf>
    <xf numFmtId="0" fontId="48" fillId="36" borderId="194" xfId="1" applyNumberFormat="1" applyFont="1" applyFill="1" applyBorder="1" applyAlignment="1" applyProtection="1">
      <alignment horizontal="center"/>
    </xf>
    <xf numFmtId="1" fontId="48" fillId="36" borderId="71" xfId="1" applyNumberFormat="1" applyFont="1" applyFill="1" applyBorder="1" applyAlignment="1" applyProtection="1">
      <alignment horizontal="center"/>
    </xf>
    <xf numFmtId="1" fontId="48" fillId="36" borderId="9" xfId="1" applyNumberFormat="1" applyFont="1" applyFill="1" applyBorder="1" applyAlignment="1" applyProtection="1">
      <alignment horizontal="center"/>
    </xf>
    <xf numFmtId="1" fontId="48" fillId="36" borderId="144" xfId="1" applyNumberFormat="1" applyFont="1" applyFill="1" applyBorder="1" applyAlignment="1" applyProtection="1">
      <alignment horizontal="center"/>
    </xf>
    <xf numFmtId="1" fontId="48" fillId="36" borderId="35" xfId="1" applyNumberFormat="1" applyFont="1" applyFill="1" applyBorder="1" applyAlignment="1" applyProtection="1">
      <alignment horizontal="center"/>
    </xf>
    <xf numFmtId="1" fontId="48" fillId="36" borderId="143" xfId="1" applyNumberFormat="1" applyFont="1" applyFill="1" applyBorder="1" applyAlignment="1" applyProtection="1">
      <alignment horizontal="center"/>
    </xf>
    <xf numFmtId="1" fontId="48" fillId="36" borderId="97" xfId="1" applyNumberFormat="1" applyFont="1" applyFill="1" applyBorder="1" applyAlignment="1" applyProtection="1">
      <alignment horizontal="center"/>
    </xf>
    <xf numFmtId="1" fontId="48" fillId="36" borderId="61" xfId="1" applyNumberFormat="1" applyFont="1" applyFill="1" applyBorder="1" applyAlignment="1" applyProtection="1">
      <alignment horizontal="center"/>
    </xf>
    <xf numFmtId="0" fontId="48" fillId="36" borderId="23" xfId="1" applyNumberFormat="1" applyFont="1" applyFill="1" applyBorder="1" applyAlignment="1" applyProtection="1">
      <alignment horizontal="center"/>
    </xf>
    <xf numFmtId="1" fontId="48" fillId="36" borderId="97" xfId="1" applyNumberFormat="1" applyFont="1" applyFill="1" applyBorder="1" applyAlignment="1" applyProtection="1">
      <alignment horizontal="center"/>
      <protection locked="0"/>
    </xf>
    <xf numFmtId="1" fontId="48" fillId="36" borderId="9" xfId="1" applyNumberFormat="1" applyFont="1" applyFill="1" applyBorder="1" applyAlignment="1" applyProtection="1">
      <alignment horizontal="center"/>
      <protection locked="0"/>
    </xf>
    <xf numFmtId="1" fontId="48" fillId="36" borderId="144" xfId="1" applyNumberFormat="1" applyFont="1" applyFill="1" applyBorder="1" applyAlignment="1" applyProtection="1">
      <alignment horizontal="center"/>
      <protection locked="0"/>
    </xf>
    <xf numFmtId="1" fontId="48" fillId="36" borderId="143" xfId="1" applyNumberFormat="1" applyFont="1" applyFill="1" applyBorder="1" applyAlignment="1" applyProtection="1">
      <alignment horizontal="center"/>
      <protection locked="0"/>
    </xf>
    <xf numFmtId="1" fontId="48" fillId="36" borderId="71" xfId="1" applyNumberFormat="1" applyFont="1" applyFill="1" applyBorder="1" applyAlignment="1" applyProtection="1">
      <alignment horizontal="center"/>
      <protection locked="0"/>
    </xf>
    <xf numFmtId="1" fontId="48" fillId="36" borderId="192" xfId="1" applyNumberFormat="1" applyFont="1" applyFill="1" applyBorder="1" applyAlignment="1" applyProtection="1">
      <alignment horizontal="center"/>
      <protection locked="0"/>
    </xf>
    <xf numFmtId="1" fontId="48" fillId="36" borderId="35" xfId="1" applyNumberFormat="1" applyFont="1" applyFill="1" applyBorder="1" applyAlignment="1" applyProtection="1">
      <alignment horizontal="center"/>
      <protection locked="0"/>
    </xf>
    <xf numFmtId="1" fontId="22" fillId="36" borderId="61" xfId="1" applyNumberFormat="1" applyFont="1" applyFill="1" applyBorder="1" applyAlignment="1" applyProtection="1">
      <alignment horizontal="center"/>
      <protection locked="0"/>
    </xf>
    <xf numFmtId="0" fontId="25" fillId="6" borderId="76" xfId="1" applyFont="1" applyFill="1" applyBorder="1" applyAlignment="1" applyProtection="1">
      <alignment horizontal="center"/>
    </xf>
    <xf numFmtId="0" fontId="54" fillId="37" borderId="203" xfId="1" applyNumberFormat="1" applyFont="1" applyFill="1" applyBorder="1" applyAlignment="1" applyProtection="1">
      <alignment horizontal="center"/>
    </xf>
    <xf numFmtId="0" fontId="54" fillId="37" borderId="74" xfId="1" applyNumberFormat="1" applyFont="1" applyFill="1" applyBorder="1" applyAlignment="1" applyProtection="1">
      <alignment horizontal="center"/>
    </xf>
    <xf numFmtId="166" fontId="25" fillId="37" borderId="65" xfId="1" applyNumberFormat="1" applyFont="1" applyFill="1" applyBorder="1" applyAlignment="1" applyProtection="1">
      <alignment horizontal="center"/>
      <protection locked="0"/>
    </xf>
    <xf numFmtId="1" fontId="25" fillId="37" borderId="120" xfId="1" applyNumberFormat="1" applyFont="1" applyFill="1" applyBorder="1" applyAlignment="1" applyProtection="1">
      <alignment horizontal="center"/>
    </xf>
    <xf numFmtId="1" fontId="22" fillId="37" borderId="204" xfId="1" applyNumberFormat="1" applyFont="1" applyFill="1" applyBorder="1" applyAlignment="1" applyProtection="1">
      <alignment horizontal="center"/>
    </xf>
    <xf numFmtId="1" fontId="22" fillId="37" borderId="174" xfId="1" applyNumberFormat="1" applyFont="1" applyFill="1" applyBorder="1" applyAlignment="1" applyProtection="1">
      <alignment horizontal="center"/>
    </xf>
    <xf numFmtId="0" fontId="22" fillId="37" borderId="203" xfId="1" applyNumberFormat="1" applyFont="1" applyFill="1" applyBorder="1" applyAlignment="1" applyProtection="1">
      <alignment horizontal="center"/>
    </xf>
    <xf numFmtId="0" fontId="22" fillId="37" borderId="74" xfId="1" applyNumberFormat="1" applyFont="1" applyFill="1" applyBorder="1" applyAlignment="1" applyProtection="1">
      <alignment horizontal="center"/>
    </xf>
    <xf numFmtId="1" fontId="22" fillId="37" borderId="203" xfId="1" applyNumberFormat="1" applyFont="1" applyFill="1" applyBorder="1" applyAlignment="1" applyProtection="1">
      <alignment horizontal="center"/>
    </xf>
    <xf numFmtId="1" fontId="22" fillId="37" borderId="81" xfId="1" applyNumberFormat="1" applyFont="1" applyFill="1" applyBorder="1" applyAlignment="1" applyProtection="1">
      <alignment horizontal="center"/>
    </xf>
    <xf numFmtId="1" fontId="54" fillId="37" borderId="203" xfId="1" applyNumberFormat="1" applyFont="1" applyFill="1" applyBorder="1" applyAlignment="1" applyProtection="1">
      <alignment horizontal="center"/>
    </xf>
    <xf numFmtId="1" fontId="54" fillId="37" borderId="81" xfId="1" applyNumberFormat="1" applyFont="1" applyFill="1" applyBorder="1" applyAlignment="1" applyProtection="1">
      <alignment horizontal="center"/>
    </xf>
    <xf numFmtId="0" fontId="22" fillId="37" borderId="202" xfId="1" applyNumberFormat="1" applyFont="1" applyFill="1" applyBorder="1" applyAlignment="1" applyProtection="1">
      <alignment horizontal="center"/>
    </xf>
    <xf numFmtId="0" fontId="22" fillId="37" borderId="179" xfId="1" applyNumberFormat="1" applyFont="1" applyFill="1" applyBorder="1" applyAlignment="1" applyProtection="1">
      <alignment horizontal="center"/>
    </xf>
    <xf numFmtId="166" fontId="25" fillId="37" borderId="179" xfId="1" applyNumberFormat="1" applyFont="1" applyFill="1" applyBorder="1" applyAlignment="1" applyProtection="1">
      <alignment horizontal="center"/>
      <protection locked="0"/>
    </xf>
    <xf numFmtId="1" fontId="25" fillId="37" borderId="205" xfId="1" applyNumberFormat="1" applyFont="1" applyFill="1" applyBorder="1" applyAlignment="1" applyProtection="1">
      <alignment horizontal="center"/>
    </xf>
    <xf numFmtId="1" fontId="22" fillId="37" borderId="202" xfId="1" applyNumberFormat="1" applyFont="1" applyFill="1" applyBorder="1" applyAlignment="1" applyProtection="1">
      <alignment horizontal="center"/>
    </xf>
    <xf numFmtId="1" fontId="22" fillId="37" borderId="171" xfId="1" applyNumberFormat="1" applyFont="1" applyFill="1" applyBorder="1" applyAlignment="1" applyProtection="1">
      <alignment horizontal="center"/>
    </xf>
    <xf numFmtId="1" fontId="25" fillId="37" borderId="206" xfId="1" applyNumberFormat="1" applyFont="1" applyFill="1" applyBorder="1" applyAlignment="1" applyProtection="1">
      <alignment horizontal="center"/>
    </xf>
    <xf numFmtId="166" fontId="22" fillId="37" borderId="181" xfId="1" applyNumberFormat="1" applyFont="1" applyFill="1" applyBorder="1" applyAlignment="1" applyProtection="1">
      <alignment horizontal="center"/>
      <protection locked="0"/>
    </xf>
    <xf numFmtId="166" fontId="22" fillId="37" borderId="180" xfId="1" applyNumberFormat="1" applyFont="1" applyFill="1" applyBorder="1" applyAlignment="1" applyProtection="1">
      <alignment horizontal="center"/>
      <protection locked="0"/>
    </xf>
    <xf numFmtId="1" fontId="25" fillId="37" borderId="120" xfId="1" applyNumberFormat="1" applyFont="1" applyFill="1" applyBorder="1" applyAlignment="1" applyProtection="1">
      <alignment horizontal="center"/>
      <protection locked="0"/>
    </xf>
    <xf numFmtId="1" fontId="25" fillId="37" borderId="205" xfId="1" applyNumberFormat="1" applyFont="1" applyFill="1" applyBorder="1" applyAlignment="1" applyProtection="1">
      <alignment horizontal="center"/>
      <protection locked="0"/>
    </xf>
    <xf numFmtId="166" fontId="25" fillId="37" borderId="204" xfId="1" applyNumberFormat="1" applyFont="1" applyFill="1" applyBorder="1" applyAlignment="1" applyProtection="1">
      <alignment horizontal="center"/>
      <protection locked="0"/>
    </xf>
    <xf numFmtId="166" fontId="25" fillId="37" borderId="202" xfId="1" applyNumberFormat="1" applyFont="1" applyFill="1" applyBorder="1" applyAlignment="1" applyProtection="1">
      <alignment horizontal="center"/>
      <protection locked="0"/>
    </xf>
    <xf numFmtId="2" fontId="22" fillId="0" borderId="66" xfId="1" applyNumberFormat="1" applyFont="1" applyBorder="1" applyAlignment="1">
      <alignment horizontal="center"/>
    </xf>
    <xf numFmtId="2" fontId="22" fillId="0" borderId="10" xfId="1" applyNumberFormat="1" applyFont="1" applyBorder="1" applyAlignment="1">
      <alignment horizontal="center"/>
    </xf>
    <xf numFmtId="2" fontId="22" fillId="0" borderId="24" xfId="1" applyNumberFormat="1" applyFont="1" applyBorder="1" applyAlignment="1">
      <alignment horizontal="center"/>
    </xf>
    <xf numFmtId="2" fontId="22" fillId="0" borderId="60" xfId="1" applyNumberFormat="1" applyFont="1" applyBorder="1" applyAlignment="1">
      <alignment horizontal="center"/>
    </xf>
    <xf numFmtId="2" fontId="25" fillId="0" borderId="24" xfId="0" applyNumberFormat="1" applyFont="1" applyBorder="1" applyAlignment="1">
      <alignment horizontal="center" vertical="center" wrapText="1"/>
    </xf>
    <xf numFmtId="2" fontId="25" fillId="0" borderId="38" xfId="0" applyNumberFormat="1" applyFont="1" applyBorder="1" applyAlignment="1">
      <alignment horizontal="center" vertical="center" wrapText="1"/>
    </xf>
    <xf numFmtId="2" fontId="22" fillId="0" borderId="184" xfId="1" applyNumberFormat="1" applyFont="1" applyBorder="1" applyAlignment="1">
      <alignment horizontal="center" vertical="center"/>
    </xf>
    <xf numFmtId="2" fontId="22" fillId="0" borderId="10" xfId="1" applyNumberFormat="1" applyFont="1" applyBorder="1" applyAlignment="1">
      <alignment horizontal="center" vertical="center"/>
    </xf>
    <xf numFmtId="2" fontId="22" fillId="0" borderId="63" xfId="1" applyNumberFormat="1" applyFont="1" applyBorder="1" applyAlignment="1">
      <alignment horizontal="center" vertical="center"/>
    </xf>
    <xf numFmtId="2" fontId="22" fillId="0" borderId="38" xfId="1" applyNumberFormat="1" applyFont="1" applyBorder="1" applyAlignment="1">
      <alignment horizontal="center" vertical="center"/>
    </xf>
    <xf numFmtId="2" fontId="25" fillId="0" borderId="66" xfId="2" applyNumberFormat="1" applyFont="1" applyBorder="1" applyAlignment="1">
      <alignment horizontal="center"/>
    </xf>
    <xf numFmtId="2" fontId="25" fillId="0" borderId="10" xfId="2" applyNumberFormat="1" applyFont="1" applyBorder="1" applyAlignment="1">
      <alignment horizontal="center"/>
    </xf>
    <xf numFmtId="2" fontId="25" fillId="0" borderId="60" xfId="2" applyNumberFormat="1" applyFont="1" applyBorder="1" applyAlignment="1">
      <alignment horizontal="center"/>
    </xf>
    <xf numFmtId="2" fontId="22" fillId="0" borderId="52" xfId="1" applyNumberFormat="1" applyFont="1" applyBorder="1" applyAlignment="1">
      <alignment horizontal="center"/>
    </xf>
    <xf numFmtId="2" fontId="25" fillId="0" borderId="24" xfId="2" applyNumberFormat="1" applyFont="1" applyBorder="1" applyAlignment="1">
      <alignment horizontal="center"/>
    </xf>
    <xf numFmtId="2" fontId="25" fillId="0" borderId="39" xfId="2" applyNumberFormat="1" applyFont="1" applyBorder="1" applyAlignment="1">
      <alignment horizontal="center"/>
    </xf>
    <xf numFmtId="2" fontId="25" fillId="0" borderId="32" xfId="2" applyNumberFormat="1" applyFont="1" applyBorder="1" applyAlignment="1">
      <alignment horizontal="center"/>
    </xf>
    <xf numFmtId="2" fontId="25" fillId="0" borderId="38" xfId="2" applyNumberFormat="1" applyFont="1" applyBorder="1" applyAlignment="1">
      <alignment horizontal="center"/>
    </xf>
    <xf numFmtId="2" fontId="22" fillId="0" borderId="74" xfId="1" applyNumberFormat="1" applyFont="1" applyBorder="1" applyAlignment="1" applyProtection="1">
      <alignment horizontal="center"/>
      <protection locked="0"/>
    </xf>
    <xf numFmtId="2" fontId="22" fillId="0" borderId="38" xfId="1" applyNumberFormat="1" applyFont="1" applyBorder="1" applyAlignment="1">
      <alignment horizontal="center"/>
    </xf>
    <xf numFmtId="2" fontId="22" fillId="0" borderId="37" xfId="1" applyNumberFormat="1" applyFont="1" applyBorder="1" applyAlignment="1" applyProtection="1">
      <alignment horizontal="center"/>
      <protection locked="0"/>
    </xf>
    <xf numFmtId="2" fontId="22" fillId="0" borderId="39" xfId="1" applyNumberFormat="1" applyFont="1" applyBorder="1" applyAlignment="1">
      <alignment horizontal="center"/>
    </xf>
    <xf numFmtId="2" fontId="22" fillId="0" borderId="32" xfId="1" applyNumberFormat="1" applyFont="1" applyBorder="1" applyAlignment="1">
      <alignment horizontal="center"/>
    </xf>
    <xf numFmtId="2" fontId="22" fillId="0" borderId="32" xfId="1" applyNumberFormat="1" applyFont="1" applyBorder="1" applyAlignment="1">
      <alignment horizontal="center" vertical="center"/>
    </xf>
    <xf numFmtId="2" fontId="22" fillId="0" borderId="60" xfId="1" applyNumberFormat="1" applyFont="1" applyBorder="1" applyAlignment="1">
      <alignment horizontal="center" vertical="center"/>
    </xf>
    <xf numFmtId="2" fontId="22" fillId="0" borderId="39" xfId="1" applyNumberFormat="1" applyFont="1" applyBorder="1" applyAlignment="1">
      <alignment horizontal="center" vertical="center"/>
    </xf>
    <xf numFmtId="0" fontId="12" fillId="30" borderId="81" xfId="1" applyFont="1" applyFill="1" applyBorder="1" applyAlignment="1" applyProtection="1">
      <alignment horizontal="center" vertical="center"/>
    </xf>
    <xf numFmtId="0" fontId="54" fillId="38" borderId="105" xfId="1" applyNumberFormat="1" applyFont="1" applyFill="1" applyBorder="1" applyAlignment="1" applyProtection="1">
      <alignment horizontal="center"/>
    </xf>
    <xf numFmtId="0" fontId="22" fillId="38" borderId="105" xfId="1" applyNumberFormat="1" applyFont="1" applyFill="1" applyBorder="1" applyAlignment="1" applyProtection="1">
      <alignment horizontal="center"/>
    </xf>
    <xf numFmtId="0" fontId="22" fillId="38" borderId="107" xfId="1" applyNumberFormat="1" applyFont="1" applyFill="1" applyBorder="1" applyAlignment="1" applyProtection="1">
      <alignment horizontal="center"/>
    </xf>
    <xf numFmtId="0" fontId="54" fillId="38" borderId="107" xfId="1" applyNumberFormat="1" applyFont="1" applyFill="1" applyBorder="1" applyAlignment="1" applyProtection="1">
      <alignment horizontal="center"/>
    </xf>
    <xf numFmtId="0" fontId="22" fillId="38" borderId="151" xfId="1" applyNumberFormat="1" applyFont="1" applyFill="1" applyBorder="1" applyAlignment="1" applyProtection="1">
      <alignment horizontal="center"/>
    </xf>
    <xf numFmtId="1" fontId="54" fillId="38" borderId="128" xfId="1" applyNumberFormat="1" applyFont="1" applyFill="1" applyBorder="1" applyAlignment="1" applyProtection="1">
      <alignment horizontal="center"/>
    </xf>
    <xf numFmtId="1" fontId="22" fillId="38" borderId="128" xfId="1" applyNumberFormat="1" applyFont="1" applyFill="1" applyBorder="1" applyAlignment="1" applyProtection="1">
      <alignment horizontal="center"/>
    </xf>
    <xf numFmtId="1" fontId="22" fillId="38" borderId="104" xfId="1" applyNumberFormat="1" applyFont="1" applyFill="1" applyBorder="1" applyAlignment="1" applyProtection="1">
      <alignment horizontal="center"/>
    </xf>
    <xf numFmtId="1" fontId="54" fillId="38" borderId="104" xfId="1" applyNumberFormat="1" applyFont="1" applyFill="1" applyBorder="1" applyAlignment="1" applyProtection="1">
      <alignment horizontal="center"/>
    </xf>
    <xf numFmtId="1" fontId="22" fillId="38" borderId="103" xfId="1" applyNumberFormat="1" applyFont="1" applyFill="1" applyBorder="1" applyAlignment="1" applyProtection="1">
      <alignment horizontal="center"/>
    </xf>
    <xf numFmtId="0" fontId="54" fillId="38" borderId="102" xfId="1" applyNumberFormat="1" applyFont="1" applyFill="1" applyBorder="1" applyAlignment="1" applyProtection="1">
      <alignment horizontal="center"/>
    </xf>
    <xf numFmtId="0" fontId="25" fillId="38" borderId="102" xfId="1" applyNumberFormat="1" applyFont="1" applyFill="1" applyBorder="1" applyAlignment="1" applyProtection="1">
      <alignment horizontal="center"/>
    </xf>
    <xf numFmtId="0" fontId="22" fillId="38" borderId="104" xfId="1" applyNumberFormat="1" applyFont="1" applyFill="1" applyBorder="1" applyAlignment="1" applyProtection="1">
      <alignment horizontal="center"/>
    </xf>
    <xf numFmtId="0" fontId="22" fillId="38" borderId="103" xfId="1" applyNumberFormat="1" applyFont="1" applyFill="1" applyBorder="1" applyAlignment="1" applyProtection="1">
      <alignment horizontal="center"/>
    </xf>
    <xf numFmtId="0" fontId="54" fillId="38" borderId="102" xfId="1" applyNumberFormat="1" applyFont="1" applyFill="1" applyBorder="1" applyAlignment="1" applyProtection="1">
      <alignment horizontal="center"/>
      <protection locked="0"/>
    </xf>
    <xf numFmtId="0" fontId="22" fillId="38" borderId="102" xfId="1" applyNumberFormat="1" applyFont="1" applyFill="1" applyBorder="1" applyAlignment="1" applyProtection="1">
      <alignment horizontal="center"/>
      <protection locked="0"/>
    </xf>
    <xf numFmtId="0" fontId="22" fillId="38" borderId="104" xfId="1" applyNumberFormat="1" applyFont="1" applyFill="1" applyBorder="1" applyAlignment="1" applyProtection="1">
      <alignment horizontal="center"/>
      <protection locked="0"/>
    </xf>
    <xf numFmtId="0" fontId="54" fillId="38" borderId="104" xfId="1" applyNumberFormat="1" applyFont="1" applyFill="1" applyBorder="1" applyAlignment="1" applyProtection="1">
      <alignment horizontal="center"/>
      <protection locked="0"/>
    </xf>
    <xf numFmtId="0" fontId="22" fillId="38" borderId="103" xfId="1" applyNumberFormat="1" applyFont="1" applyFill="1" applyBorder="1" applyAlignment="1" applyProtection="1">
      <alignment horizontal="center"/>
      <protection locked="0"/>
    </xf>
    <xf numFmtId="2" fontId="22" fillId="0" borderId="150" xfId="1" applyNumberFormat="1" applyFont="1" applyBorder="1" applyAlignment="1">
      <alignment horizontal="center" vertical="center"/>
    </xf>
    <xf numFmtId="2" fontId="22" fillId="0" borderId="166" xfId="1" applyNumberFormat="1" applyFont="1" applyBorder="1" applyAlignment="1">
      <alignment horizontal="center"/>
    </xf>
    <xf numFmtId="2" fontId="22" fillId="0" borderId="166" xfId="1" applyNumberFormat="1" applyFont="1" applyBorder="1" applyAlignment="1">
      <alignment horizontal="center" vertical="center"/>
    </xf>
    <xf numFmtId="2" fontId="25" fillId="0" borderId="150" xfId="2" applyNumberFormat="1" applyFont="1" applyBorder="1" applyAlignment="1">
      <alignment horizontal="center"/>
    </xf>
    <xf numFmtId="2" fontId="25" fillId="0" borderId="150" xfId="2" applyNumberFormat="1" applyFont="1" applyBorder="1" applyAlignment="1">
      <alignment horizontal="center" vertical="center"/>
    </xf>
    <xf numFmtId="2" fontId="25" fillId="0" borderId="166" xfId="2" applyNumberFormat="1" applyFont="1" applyBorder="1" applyAlignment="1">
      <alignment horizontal="center" vertical="center"/>
    </xf>
    <xf numFmtId="2" fontId="25" fillId="0" borderId="166" xfId="2" applyNumberFormat="1" applyFont="1" applyBorder="1" applyAlignment="1">
      <alignment horizontal="center"/>
    </xf>
    <xf numFmtId="2" fontId="25" fillId="0" borderId="207" xfId="2" applyNumberFormat="1" applyFont="1" applyBorder="1" applyAlignment="1">
      <alignment horizontal="center"/>
    </xf>
    <xf numFmtId="2" fontId="22" fillId="0" borderId="208" xfId="1" applyNumberFormat="1" applyFont="1" applyBorder="1" applyAlignment="1">
      <alignment horizontal="center"/>
    </xf>
    <xf numFmtId="2" fontId="22" fillId="0" borderId="52" xfId="1" applyNumberFormat="1" applyFont="1" applyBorder="1" applyAlignment="1">
      <alignment horizontal="center" vertical="center"/>
    </xf>
    <xf numFmtId="2" fontId="22" fillId="0" borderId="207" xfId="1" applyNumberFormat="1" applyFont="1" applyBorder="1" applyAlignment="1">
      <alignment horizontal="center"/>
    </xf>
    <xf numFmtId="2" fontId="25" fillId="0" borderId="208" xfId="0" applyNumberFormat="1" applyFont="1" applyBorder="1" applyAlignment="1">
      <alignment horizontal="center" vertical="center" wrapText="1"/>
    </xf>
    <xf numFmtId="2" fontId="22" fillId="0" borderId="150" xfId="1" applyNumberFormat="1" applyFont="1" applyBorder="1" applyAlignment="1">
      <alignment horizontal="center"/>
    </xf>
    <xf numFmtId="2" fontId="22" fillId="0" borderId="209" xfId="1" applyNumberFormat="1" applyFont="1" applyBorder="1" applyAlignment="1" applyProtection="1">
      <alignment horizontal="center"/>
      <protection locked="0"/>
    </xf>
    <xf numFmtId="166" fontId="11" fillId="0" borderId="4" xfId="0" applyNumberFormat="1" applyFont="1" applyBorder="1" applyAlignment="1">
      <alignment horizontal="right"/>
    </xf>
    <xf numFmtId="166" fontId="53" fillId="0" borderId="7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166" fontId="11" fillId="0" borderId="12" xfId="0" applyNumberFormat="1" applyFon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2" fillId="0" borderId="210" xfId="1" applyNumberFormat="1" applyFont="1" applyBorder="1" applyAlignment="1" applyProtection="1">
      <alignment horizontal="center"/>
    </xf>
    <xf numFmtId="2" fontId="26" fillId="30" borderId="212" xfId="1" applyNumberFormat="1" applyFont="1" applyFill="1" applyBorder="1" applyAlignment="1" applyProtection="1">
      <alignment horizontal="center"/>
    </xf>
    <xf numFmtId="0" fontId="26" fillId="30" borderId="212" xfId="1" applyFont="1" applyFill="1" applyBorder="1" applyAlignment="1" applyProtection="1">
      <alignment horizontal="center"/>
    </xf>
    <xf numFmtId="1" fontId="26" fillId="30" borderId="212" xfId="1" applyNumberFormat="1" applyFont="1" applyFill="1" applyBorder="1" applyAlignment="1" applyProtection="1">
      <alignment horizontal="center"/>
    </xf>
    <xf numFmtId="165" fontId="12" fillId="0" borderId="173" xfId="1" applyNumberFormat="1" applyFont="1" applyBorder="1" applyAlignment="1" applyProtection="1">
      <alignment horizontal="center"/>
    </xf>
    <xf numFmtId="0" fontId="22" fillId="0" borderId="66" xfId="1" applyNumberFormat="1" applyFont="1" applyBorder="1" applyAlignment="1" applyProtection="1">
      <alignment horizontal="center"/>
    </xf>
    <xf numFmtId="0" fontId="22" fillId="0" borderId="60" xfId="1" applyNumberFormat="1" applyFont="1" applyBorder="1" applyAlignment="1" applyProtection="1">
      <alignment horizontal="center"/>
    </xf>
    <xf numFmtId="0" fontId="22" fillId="0" borderId="24" xfId="1" applyNumberFormat="1" applyFont="1" applyBorder="1" applyAlignment="1" applyProtection="1">
      <alignment horizontal="center"/>
    </xf>
    <xf numFmtId="0" fontId="22" fillId="0" borderId="38" xfId="1" applyNumberFormat="1" applyFont="1" applyBorder="1" applyAlignment="1" applyProtection="1">
      <alignment horizontal="center"/>
    </xf>
    <xf numFmtId="0" fontId="22" fillId="0" borderId="52" xfId="1" applyNumberFormat="1" applyFont="1" applyBorder="1" applyAlignment="1" applyProtection="1">
      <alignment horizontal="center"/>
    </xf>
    <xf numFmtId="166" fontId="22" fillId="0" borderId="60" xfId="1" applyNumberFormat="1" applyFont="1" applyBorder="1" applyAlignment="1" applyProtection="1">
      <alignment horizontal="center"/>
      <protection locked="0"/>
    </xf>
    <xf numFmtId="166" fontId="25" fillId="0" borderId="32" xfId="0" applyNumberFormat="1" applyFont="1" applyBorder="1" applyAlignment="1">
      <alignment horizontal="center"/>
    </xf>
    <xf numFmtId="166" fontId="25" fillId="0" borderId="10" xfId="0" applyNumberFormat="1" applyFont="1" applyBorder="1" applyAlignment="1">
      <alignment horizontal="center"/>
    </xf>
    <xf numFmtId="166" fontId="25" fillId="0" borderId="60" xfId="0" applyNumberFormat="1" applyFont="1" applyBorder="1" applyAlignment="1">
      <alignment horizontal="center"/>
    </xf>
    <xf numFmtId="166" fontId="22" fillId="0" borderId="63" xfId="1" applyNumberFormat="1" applyFont="1" applyBorder="1" applyAlignment="1" applyProtection="1">
      <alignment horizontal="center"/>
      <protection locked="0"/>
    </xf>
    <xf numFmtId="166" fontId="25" fillId="0" borderId="66" xfId="0" applyNumberFormat="1" applyFont="1" applyBorder="1" applyAlignment="1">
      <alignment horizontal="center"/>
    </xf>
    <xf numFmtId="166" fontId="25" fillId="0" borderId="73" xfId="0" applyNumberFormat="1" applyFont="1" applyBorder="1" applyAlignment="1">
      <alignment horizontal="center"/>
    </xf>
    <xf numFmtId="166" fontId="25" fillId="0" borderId="32" xfId="1" applyNumberFormat="1" applyFont="1" applyBorder="1" applyAlignment="1" applyProtection="1">
      <alignment horizontal="center"/>
      <protection locked="0"/>
    </xf>
    <xf numFmtId="166" fontId="25" fillId="0" borderId="52" xfId="1" applyNumberFormat="1" applyFont="1" applyBorder="1" applyAlignment="1" applyProtection="1">
      <alignment horizontal="center"/>
      <protection locked="0"/>
    </xf>
    <xf numFmtId="166" fontId="22" fillId="0" borderId="24" xfId="1" applyNumberFormat="1" applyFont="1" applyBorder="1" applyAlignment="1" applyProtection="1">
      <alignment horizontal="center"/>
      <protection locked="0"/>
    </xf>
    <xf numFmtId="166" fontId="25" fillId="0" borderId="66" xfId="2" applyNumberFormat="1" applyFont="1" applyFill="1" applyBorder="1" applyAlignment="1">
      <alignment horizontal="center"/>
    </xf>
    <xf numFmtId="166" fontId="25" fillId="0" borderId="10" xfId="2" applyNumberFormat="1" applyFont="1" applyBorder="1" applyAlignment="1">
      <alignment horizontal="center"/>
    </xf>
    <xf numFmtId="166" fontId="25" fillId="0" borderId="191" xfId="2" applyNumberFormat="1" applyFont="1" applyBorder="1" applyAlignment="1">
      <alignment horizontal="center"/>
    </xf>
    <xf numFmtId="166" fontId="25" fillId="0" borderId="66" xfId="2" applyNumberFormat="1" applyFont="1" applyBorder="1" applyAlignment="1">
      <alignment horizontal="center"/>
    </xf>
    <xf numFmtId="166" fontId="25" fillId="0" borderId="32" xfId="2" applyNumberFormat="1" applyFont="1" applyBorder="1" applyAlignment="1">
      <alignment horizontal="center"/>
    </xf>
    <xf numFmtId="166" fontId="25" fillId="0" borderId="60" xfId="2" applyNumberFormat="1" applyFont="1" applyBorder="1" applyAlignment="1">
      <alignment horizontal="center" vertical="center"/>
    </xf>
    <xf numFmtId="166" fontId="25" fillId="0" borderId="32" xfId="2" applyNumberFormat="1" applyFont="1" applyBorder="1" applyAlignment="1">
      <alignment horizontal="center" vertical="center"/>
    </xf>
    <xf numFmtId="166" fontId="25" fillId="0" borderId="10" xfId="2" applyNumberFormat="1" applyFont="1" applyBorder="1" applyAlignment="1">
      <alignment horizontal="center" vertical="center"/>
    </xf>
    <xf numFmtId="166" fontId="25" fillId="0" borderId="52" xfId="2" applyNumberFormat="1" applyFont="1" applyBorder="1" applyAlignment="1">
      <alignment horizontal="center" vertical="center"/>
    </xf>
    <xf numFmtId="166" fontId="25" fillId="0" borderId="32" xfId="2" applyNumberFormat="1" applyFont="1" applyFill="1" applyBorder="1" applyAlignment="1">
      <alignment horizontal="center" vertical="center"/>
    </xf>
    <xf numFmtId="166" fontId="25" fillId="0" borderId="24" xfId="2" applyNumberFormat="1" applyFont="1" applyBorder="1" applyAlignment="1">
      <alignment horizontal="center" vertical="center"/>
    </xf>
    <xf numFmtId="166" fontId="25" fillId="0" borderId="63" xfId="2" applyNumberFormat="1" applyFont="1" applyBorder="1" applyAlignment="1">
      <alignment horizontal="center" vertical="center"/>
    </xf>
    <xf numFmtId="166" fontId="22" fillId="0" borderId="66" xfId="1" applyNumberFormat="1" applyFont="1" applyBorder="1" applyAlignment="1" applyProtection="1">
      <alignment horizontal="center" vertical="center"/>
      <protection locked="0"/>
    </xf>
    <xf numFmtId="166" fontId="22" fillId="0" borderId="10" xfId="1" applyNumberFormat="1" applyFont="1" applyBorder="1" applyAlignment="1" applyProtection="1">
      <alignment horizontal="center" vertical="center"/>
      <protection locked="0"/>
    </xf>
    <xf numFmtId="166" fontId="22" fillId="0" borderId="191" xfId="1" applyNumberFormat="1" applyFont="1" applyBorder="1" applyAlignment="1" applyProtection="1">
      <alignment horizontal="center" vertical="center"/>
      <protection locked="0"/>
    </xf>
    <xf numFmtId="166" fontId="22" fillId="0" borderId="52" xfId="1" applyNumberFormat="1" applyFont="1" applyBorder="1" applyAlignment="1" applyProtection="1">
      <alignment horizontal="center" vertical="center"/>
      <protection locked="0"/>
    </xf>
    <xf numFmtId="166" fontId="22" fillId="0" borderId="32" xfId="1" applyNumberFormat="1" applyFont="1" applyBorder="1" applyAlignment="1" applyProtection="1">
      <alignment horizontal="center" vertical="center"/>
      <protection locked="0"/>
    </xf>
    <xf numFmtId="166" fontId="22" fillId="0" borderId="24" xfId="1" applyNumberFormat="1" applyFont="1" applyBorder="1" applyAlignment="1" applyProtection="1">
      <alignment horizontal="center" vertical="center"/>
      <protection locked="0"/>
    </xf>
    <xf numFmtId="0" fontId="12" fillId="30" borderId="81" xfId="1" applyFont="1" applyFill="1" applyBorder="1" applyAlignment="1" applyProtection="1">
      <alignment vertical="center"/>
    </xf>
    <xf numFmtId="0" fontId="22" fillId="39" borderId="137" xfId="1" applyNumberFormat="1" applyFont="1" applyFill="1" applyBorder="1" applyAlignment="1" applyProtection="1">
      <alignment horizontal="center"/>
    </xf>
    <xf numFmtId="0" fontId="22" fillId="39" borderId="194" xfId="1" applyNumberFormat="1" applyFont="1" applyFill="1" applyBorder="1" applyAlignment="1" applyProtection="1">
      <alignment horizontal="center"/>
    </xf>
    <xf numFmtId="0" fontId="22" fillId="39" borderId="192" xfId="1" applyNumberFormat="1" applyFont="1" applyFill="1" applyBorder="1" applyAlignment="1" applyProtection="1">
      <alignment horizontal="center"/>
    </xf>
    <xf numFmtId="0" fontId="22" fillId="39" borderId="214" xfId="1" applyNumberFormat="1" applyFont="1" applyFill="1" applyBorder="1" applyAlignment="1" applyProtection="1">
      <alignment horizontal="center"/>
    </xf>
    <xf numFmtId="0" fontId="22" fillId="39" borderId="211" xfId="1" applyNumberFormat="1" applyFont="1" applyFill="1" applyBorder="1" applyAlignment="1" applyProtection="1">
      <alignment horizontal="center"/>
    </xf>
    <xf numFmtId="0" fontId="25" fillId="39" borderId="137" xfId="1" applyNumberFormat="1" applyFont="1" applyFill="1" applyBorder="1" applyAlignment="1" applyProtection="1">
      <alignment horizontal="center"/>
    </xf>
    <xf numFmtId="1" fontId="25" fillId="39" borderId="137" xfId="1" applyNumberFormat="1" applyFont="1" applyFill="1" applyBorder="1" applyAlignment="1" applyProtection="1">
      <alignment horizontal="center"/>
    </xf>
    <xf numFmtId="1" fontId="25" fillId="39" borderId="194" xfId="1" applyNumberFormat="1" applyFont="1" applyFill="1" applyBorder="1" applyAlignment="1" applyProtection="1">
      <alignment horizontal="center"/>
    </xf>
    <xf numFmtId="1" fontId="25" fillId="39" borderId="192" xfId="1" applyNumberFormat="1" applyFont="1" applyFill="1" applyBorder="1" applyAlignment="1" applyProtection="1">
      <alignment horizontal="center"/>
    </xf>
    <xf numFmtId="1" fontId="25" fillId="39" borderId="97" xfId="1" applyNumberFormat="1" applyFont="1" applyFill="1" applyBorder="1" applyAlignment="1" applyProtection="1">
      <alignment horizontal="center"/>
    </xf>
    <xf numFmtId="1" fontId="25" fillId="39" borderId="144" xfId="1" applyNumberFormat="1" applyFont="1" applyFill="1" applyBorder="1" applyAlignment="1" applyProtection="1">
      <alignment horizontal="center"/>
    </xf>
    <xf numFmtId="1" fontId="25" fillId="39" borderId="215" xfId="1" applyNumberFormat="1" applyFont="1" applyFill="1" applyBorder="1" applyAlignment="1" applyProtection="1">
      <alignment horizontal="center"/>
    </xf>
    <xf numFmtId="1" fontId="25" fillId="39" borderId="214" xfId="1" applyNumberFormat="1" applyFont="1" applyFill="1" applyBorder="1" applyAlignment="1" applyProtection="1">
      <alignment horizontal="center"/>
    </xf>
    <xf numFmtId="1" fontId="25" fillId="39" borderId="216" xfId="1" applyNumberFormat="1" applyFont="1" applyFill="1" applyBorder="1" applyAlignment="1" applyProtection="1">
      <alignment horizontal="center"/>
    </xf>
    <xf numFmtId="1" fontId="22" fillId="39" borderId="137" xfId="1" applyNumberFormat="1" applyFont="1" applyFill="1" applyBorder="1" applyAlignment="1" applyProtection="1">
      <alignment horizontal="center"/>
    </xf>
    <xf numFmtId="1" fontId="22" fillId="39" borderId="194" xfId="1" applyNumberFormat="1" applyFont="1" applyFill="1" applyBorder="1" applyAlignment="1" applyProtection="1">
      <alignment horizontal="center"/>
    </xf>
    <xf numFmtId="1" fontId="22" fillId="39" borderId="192" xfId="1" applyNumberFormat="1" applyFont="1" applyFill="1" applyBorder="1" applyAlignment="1" applyProtection="1">
      <alignment horizontal="center"/>
    </xf>
    <xf numFmtId="1" fontId="22" fillId="39" borderId="214" xfId="1" applyNumberFormat="1" applyFont="1" applyFill="1" applyBorder="1" applyAlignment="1" applyProtection="1">
      <alignment horizontal="center"/>
    </xf>
    <xf numFmtId="1" fontId="22" fillId="39" borderId="211" xfId="1" applyNumberFormat="1" applyFont="1" applyFill="1" applyBorder="1" applyAlignment="1" applyProtection="1">
      <alignment horizontal="center"/>
    </xf>
    <xf numFmtId="0" fontId="22" fillId="39" borderId="97" xfId="1" applyNumberFormat="1" applyFont="1" applyFill="1" applyBorder="1" applyAlignment="1" applyProtection="1">
      <alignment horizontal="center"/>
      <protection locked="0"/>
    </xf>
    <xf numFmtId="0" fontId="22" fillId="39" borderId="137" xfId="1" applyNumberFormat="1" applyFont="1" applyFill="1" applyBorder="1" applyAlignment="1" applyProtection="1">
      <alignment horizontal="center"/>
      <protection locked="0"/>
    </xf>
    <xf numFmtId="0" fontId="22" fillId="39" borderId="192" xfId="1" applyNumberFormat="1" applyFont="1" applyFill="1" applyBorder="1" applyAlignment="1" applyProtection="1">
      <alignment horizontal="center"/>
      <protection locked="0"/>
    </xf>
    <xf numFmtId="0" fontId="22" fillId="39" borderId="214" xfId="1" applyNumberFormat="1" applyFont="1" applyFill="1" applyBorder="1" applyAlignment="1" applyProtection="1">
      <alignment horizontal="center"/>
      <protection locked="0"/>
    </xf>
    <xf numFmtId="0" fontId="22" fillId="39" borderId="144" xfId="1" applyNumberFormat="1" applyFont="1" applyFill="1" applyBorder="1" applyAlignment="1" applyProtection="1">
      <alignment horizontal="center"/>
      <protection locked="0"/>
    </xf>
    <xf numFmtId="0" fontId="22" fillId="39" borderId="215" xfId="1" applyNumberFormat="1" applyFont="1" applyFill="1" applyBorder="1" applyAlignment="1" applyProtection="1">
      <alignment horizontal="center"/>
      <protection locked="0"/>
    </xf>
    <xf numFmtId="0" fontId="22" fillId="39" borderId="216" xfId="1" applyNumberFormat="1" applyFont="1" applyFill="1" applyBorder="1" applyAlignment="1" applyProtection="1">
      <alignment horizontal="center"/>
      <protection locked="0"/>
    </xf>
    <xf numFmtId="165" fontId="22" fillId="39" borderId="216" xfId="1" applyNumberFormat="1" applyFont="1" applyFill="1" applyBorder="1" applyAlignment="1" applyProtection="1">
      <alignment horizontal="center"/>
      <protection locked="0"/>
    </xf>
    <xf numFmtId="165" fontId="22" fillId="39" borderId="137" xfId="1" applyNumberFormat="1" applyFont="1" applyFill="1" applyBorder="1" applyAlignment="1" applyProtection="1">
      <alignment horizontal="center"/>
      <protection locked="0"/>
    </xf>
    <xf numFmtId="165" fontId="22" fillId="39" borderId="192" xfId="1" applyNumberFormat="1" applyFont="1" applyFill="1" applyBorder="1" applyAlignment="1" applyProtection="1">
      <alignment horizontal="center"/>
      <protection locked="0"/>
    </xf>
    <xf numFmtId="165" fontId="22" fillId="39" borderId="215" xfId="1" applyNumberFormat="1" applyFont="1" applyFill="1" applyBorder="1" applyAlignment="1" applyProtection="1">
      <alignment horizontal="center"/>
      <protection locked="0"/>
    </xf>
    <xf numFmtId="165" fontId="22" fillId="39" borderId="214" xfId="1" applyNumberFormat="1" applyFont="1" applyFill="1" applyBorder="1" applyAlignment="1" applyProtection="1">
      <alignment horizontal="center"/>
      <protection locked="0"/>
    </xf>
    <xf numFmtId="165" fontId="22" fillId="39" borderId="144" xfId="1" applyNumberFormat="1" applyFont="1" applyFill="1" applyBorder="1" applyAlignment="1" applyProtection="1">
      <alignment horizontal="center"/>
      <protection locked="0"/>
    </xf>
    <xf numFmtId="165" fontId="22" fillId="39" borderId="194" xfId="1" applyNumberFormat="1" applyFont="1" applyFill="1" applyBorder="1" applyAlignment="1" applyProtection="1">
      <alignment horizontal="center"/>
      <protection locked="0"/>
    </xf>
    <xf numFmtId="0" fontId="18" fillId="0" borderId="0" xfId="2" applyBorder="1"/>
    <xf numFmtId="2" fontId="26" fillId="30" borderId="217" xfId="1" applyNumberFormat="1" applyFont="1" applyFill="1" applyBorder="1" applyAlignment="1" applyProtection="1">
      <alignment horizontal="center"/>
    </xf>
    <xf numFmtId="1" fontId="22" fillId="0" borderId="156" xfId="1" applyNumberFormat="1" applyFont="1" applyBorder="1" applyAlignment="1" applyProtection="1">
      <alignment horizontal="center"/>
      <protection locked="0"/>
    </xf>
    <xf numFmtId="0" fontId="54" fillId="32" borderId="218" xfId="1" applyNumberFormat="1" applyFont="1" applyFill="1" applyBorder="1" applyAlignment="1" applyProtection="1">
      <alignment horizontal="center"/>
    </xf>
    <xf numFmtId="1" fontId="25" fillId="0" borderId="154" xfId="1" applyNumberFormat="1" applyFont="1" applyBorder="1" applyAlignment="1" applyProtection="1">
      <alignment horizontal="center"/>
    </xf>
    <xf numFmtId="1" fontId="22" fillId="0" borderId="154" xfId="1" applyNumberFormat="1" applyFont="1" applyBorder="1" applyAlignment="1" applyProtection="1">
      <alignment horizontal="center"/>
    </xf>
    <xf numFmtId="0" fontId="54" fillId="32" borderId="221" xfId="1" applyNumberFormat="1" applyFont="1" applyFill="1" applyBorder="1" applyAlignment="1" applyProtection="1">
      <alignment horizontal="center"/>
    </xf>
    <xf numFmtId="1" fontId="22" fillId="0" borderId="222" xfId="1" applyNumberFormat="1" applyFont="1" applyBorder="1" applyAlignment="1" applyProtection="1">
      <alignment horizontal="center"/>
      <protection locked="0"/>
    </xf>
    <xf numFmtId="0" fontId="22" fillId="0" borderId="154" xfId="1" applyNumberFormat="1" applyFont="1" applyBorder="1" applyAlignment="1" applyProtection="1">
      <alignment horizontal="center"/>
      <protection locked="0"/>
    </xf>
    <xf numFmtId="0" fontId="54" fillId="32" borderId="221" xfId="1" applyNumberFormat="1" applyFont="1" applyFill="1" applyBorder="1" applyAlignment="1" applyProtection="1">
      <alignment horizontal="center"/>
      <protection locked="0"/>
    </xf>
    <xf numFmtId="1" fontId="21" fillId="35" borderId="223" xfId="1" applyNumberFormat="1" applyFont="1" applyFill="1" applyBorder="1" applyAlignment="1" applyProtection="1">
      <alignment horizontal="center"/>
      <protection locked="0"/>
    </xf>
    <xf numFmtId="1" fontId="21" fillId="35" borderId="224" xfId="1" applyNumberFormat="1" applyFont="1" applyFill="1" applyBorder="1" applyAlignment="1" applyProtection="1">
      <alignment horizontal="center"/>
      <protection locked="0"/>
    </xf>
    <xf numFmtId="0" fontId="54" fillId="32" borderId="225" xfId="1" applyNumberFormat="1" applyFont="1" applyFill="1" applyBorder="1" applyAlignment="1" applyProtection="1">
      <alignment horizontal="center"/>
    </xf>
    <xf numFmtId="0" fontId="54" fillId="37" borderId="153" xfId="1" applyNumberFormat="1" applyFont="1" applyFill="1" applyBorder="1" applyAlignment="1" applyProtection="1">
      <alignment horizontal="center"/>
    </xf>
    <xf numFmtId="1" fontId="25" fillId="0" borderId="155" xfId="1" applyNumberFormat="1" applyFont="1" applyBorder="1" applyAlignment="1" applyProtection="1">
      <alignment horizontal="center"/>
    </xf>
    <xf numFmtId="0" fontId="54" fillId="32" borderId="226" xfId="1" applyNumberFormat="1" applyFont="1" applyFill="1" applyBorder="1" applyAlignment="1" applyProtection="1">
      <alignment horizontal="center"/>
    </xf>
    <xf numFmtId="1" fontId="22" fillId="0" borderId="118" xfId="1" applyNumberFormat="1" applyFont="1" applyBorder="1" applyAlignment="1" applyProtection="1">
      <alignment horizontal="center"/>
      <protection locked="0"/>
    </xf>
    <xf numFmtId="0" fontId="22" fillId="0" borderId="155" xfId="1" applyNumberFormat="1" applyFont="1" applyBorder="1" applyAlignment="1" applyProtection="1">
      <alignment horizontal="center"/>
      <protection locked="0"/>
    </xf>
    <xf numFmtId="0" fontId="54" fillId="32" borderId="226" xfId="1" applyNumberFormat="1" applyFont="1" applyFill="1" applyBorder="1" applyAlignment="1" applyProtection="1">
      <alignment horizontal="center"/>
      <protection locked="0"/>
    </xf>
    <xf numFmtId="165" fontId="21" fillId="0" borderId="210" xfId="1" applyNumberFormat="1" applyFont="1" applyBorder="1" applyAlignment="1" applyProtection="1">
      <alignment horizontal="center"/>
    </xf>
    <xf numFmtId="1" fontId="21" fillId="35" borderId="227" xfId="1" applyNumberFormat="1" applyFont="1" applyFill="1" applyBorder="1" applyAlignment="1" applyProtection="1">
      <alignment horizontal="center"/>
      <protection locked="0"/>
    </xf>
    <xf numFmtId="0" fontId="22" fillId="32" borderId="220" xfId="1" applyNumberFormat="1" applyFont="1" applyFill="1" applyBorder="1" applyAlignment="1" applyProtection="1">
      <alignment horizontal="center"/>
    </xf>
    <xf numFmtId="165" fontId="12" fillId="0" borderId="210" xfId="1" applyNumberFormat="1" applyFont="1" applyBorder="1" applyAlignment="1" applyProtection="1">
      <alignment horizontal="center"/>
    </xf>
    <xf numFmtId="0" fontId="22" fillId="32" borderId="226" xfId="1" applyNumberFormat="1" applyFont="1" applyFill="1" applyBorder="1" applyAlignment="1" applyProtection="1">
      <alignment horizontal="center"/>
    </xf>
    <xf numFmtId="0" fontId="22" fillId="32" borderId="221" xfId="1" applyNumberFormat="1" applyFont="1" applyFill="1" applyBorder="1" applyAlignment="1" applyProtection="1">
      <alignment horizontal="center"/>
    </xf>
    <xf numFmtId="1" fontId="21" fillId="35" borderId="228" xfId="1" applyNumberFormat="1" applyFont="1" applyFill="1" applyBorder="1" applyAlignment="1" applyProtection="1">
      <alignment horizontal="center"/>
      <protection locked="0"/>
    </xf>
    <xf numFmtId="165" fontId="21" fillId="0" borderId="229" xfId="1" applyNumberFormat="1" applyFont="1" applyBorder="1" applyAlignment="1" applyProtection="1">
      <alignment horizontal="center"/>
    </xf>
    <xf numFmtId="2" fontId="22" fillId="0" borderId="213" xfId="1" applyNumberFormat="1" applyFont="1" applyBorder="1" applyAlignment="1" applyProtection="1">
      <alignment horizontal="center"/>
      <protection locked="0"/>
    </xf>
    <xf numFmtId="2" fontId="22" fillId="0" borderId="116" xfId="1" applyNumberFormat="1" applyFont="1" applyBorder="1" applyAlignment="1" applyProtection="1">
      <alignment horizontal="center"/>
      <protection locked="0"/>
    </xf>
    <xf numFmtId="0" fontId="54" fillId="37" borderId="8" xfId="1" applyNumberFormat="1" applyFont="1" applyFill="1" applyBorder="1" applyAlignment="1" applyProtection="1">
      <alignment horizontal="center"/>
    </xf>
    <xf numFmtId="0" fontId="54" fillId="37" borderId="231" xfId="1" applyNumberFormat="1" applyFont="1" applyFill="1" applyBorder="1" applyAlignment="1" applyProtection="1">
      <alignment horizontal="center"/>
    </xf>
    <xf numFmtId="2" fontId="22" fillId="0" borderId="232" xfId="1" applyNumberFormat="1" applyFont="1" applyBorder="1" applyAlignment="1" applyProtection="1">
      <alignment horizontal="center"/>
      <protection locked="0"/>
    </xf>
    <xf numFmtId="0" fontId="54" fillId="37" borderId="59" xfId="1" applyNumberFormat="1" applyFont="1" applyFill="1" applyBorder="1" applyAlignment="1" applyProtection="1">
      <alignment horizontal="center"/>
    </xf>
    <xf numFmtId="0" fontId="9" fillId="0" borderId="143" xfId="0" applyFont="1" applyBorder="1" applyAlignment="1">
      <alignment horizontal="center" vertical="center" wrapText="1"/>
    </xf>
    <xf numFmtId="2" fontId="22" fillId="0" borderId="233" xfId="1" applyNumberFormat="1" applyFont="1" applyBorder="1" applyAlignment="1" applyProtection="1">
      <alignment horizontal="center"/>
      <protection locked="0"/>
    </xf>
    <xf numFmtId="2" fontId="22" fillId="0" borderId="234" xfId="1" applyNumberFormat="1" applyFont="1" applyBorder="1" applyAlignment="1" applyProtection="1">
      <alignment horizontal="center"/>
      <protection locked="0"/>
    </xf>
    <xf numFmtId="2" fontId="22" fillId="0" borderId="235" xfId="1" applyNumberFormat="1" applyFont="1" applyBorder="1" applyAlignment="1" applyProtection="1">
      <alignment horizontal="center"/>
      <protection locked="0"/>
    </xf>
    <xf numFmtId="2" fontId="22" fillId="0" borderId="236" xfId="1" applyNumberFormat="1" applyFont="1" applyBorder="1" applyAlignment="1" applyProtection="1">
      <alignment horizontal="center"/>
      <protection locked="0"/>
    </xf>
    <xf numFmtId="0" fontId="26" fillId="30" borderId="237" xfId="1" applyFont="1" applyFill="1" applyBorder="1" applyAlignment="1" applyProtection="1">
      <alignment horizontal="center"/>
    </xf>
    <xf numFmtId="0" fontId="26" fillId="30" borderId="238" xfId="1" applyFont="1" applyFill="1" applyBorder="1" applyAlignment="1" applyProtection="1">
      <alignment horizontal="center"/>
    </xf>
    <xf numFmtId="2" fontId="26" fillId="30" borderId="238" xfId="1" applyNumberFormat="1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0" fontId="22" fillId="0" borderId="98" xfId="1" applyNumberFormat="1" applyFont="1" applyBorder="1" applyAlignment="1" applyProtection="1">
      <alignment horizontal="center"/>
      <protection locked="0"/>
    </xf>
    <xf numFmtId="0" fontId="22" fillId="0" borderId="7" xfId="1" applyNumberFormat="1" applyFont="1" applyBorder="1" applyAlignment="1" applyProtection="1">
      <alignment horizontal="center"/>
      <protection locked="0"/>
    </xf>
    <xf numFmtId="0" fontId="22" fillId="0" borderId="187" xfId="1" applyNumberFormat="1" applyFont="1" applyBorder="1" applyAlignment="1" applyProtection="1">
      <alignment horizontal="center"/>
      <protection locked="0"/>
    </xf>
    <xf numFmtId="0" fontId="25" fillId="0" borderId="188" xfId="1" applyNumberFormat="1" applyFont="1" applyBorder="1" applyAlignment="1" applyProtection="1">
      <alignment horizontal="center"/>
      <protection locked="0"/>
    </xf>
    <xf numFmtId="0" fontId="22" fillId="0" borderId="181" xfId="1" applyNumberFormat="1" applyFont="1" applyBorder="1" applyAlignment="1" applyProtection="1">
      <alignment horizontal="center"/>
      <protection locked="0"/>
    </xf>
    <xf numFmtId="0" fontId="22" fillId="0" borderId="121" xfId="1" applyNumberFormat="1" applyFont="1" applyBorder="1" applyAlignment="1" applyProtection="1">
      <alignment horizontal="center"/>
      <protection locked="0"/>
    </xf>
    <xf numFmtId="0" fontId="22" fillId="0" borderId="188" xfId="1" applyNumberFormat="1" applyFont="1" applyBorder="1" applyAlignment="1" applyProtection="1">
      <alignment horizontal="center"/>
      <protection locked="0"/>
    </xf>
    <xf numFmtId="0" fontId="22" fillId="0" borderId="65" xfId="1" applyNumberFormat="1" applyFont="1" applyBorder="1" applyAlignment="1" applyProtection="1">
      <alignment horizontal="center"/>
      <protection locked="0"/>
    </xf>
    <xf numFmtId="0" fontId="22" fillId="0" borderId="8" xfId="1" applyNumberFormat="1" applyFont="1" applyBorder="1" applyAlignment="1" applyProtection="1">
      <alignment horizontal="center"/>
      <protection locked="0"/>
    </xf>
    <xf numFmtId="0" fontId="25" fillId="0" borderId="181" xfId="1" applyNumberFormat="1" applyFont="1" applyBorder="1" applyAlignment="1" applyProtection="1">
      <alignment horizontal="center"/>
      <protection locked="0"/>
    </xf>
    <xf numFmtId="0" fontId="25" fillId="0" borderId="121" xfId="1" applyNumberFormat="1" applyFont="1" applyBorder="1" applyAlignment="1" applyProtection="1">
      <alignment horizontal="center"/>
      <protection locked="0"/>
    </xf>
    <xf numFmtId="0" fontId="22" fillId="0" borderId="182" xfId="1" applyNumberFormat="1" applyFont="1" applyBorder="1" applyAlignment="1" applyProtection="1">
      <alignment horizontal="center"/>
      <protection locked="0"/>
    </xf>
    <xf numFmtId="0" fontId="25" fillId="0" borderId="189" xfId="1" applyNumberFormat="1" applyFont="1" applyBorder="1" applyAlignment="1" applyProtection="1">
      <alignment horizontal="center"/>
      <protection locked="0"/>
    </xf>
    <xf numFmtId="0" fontId="25" fillId="0" borderId="157" xfId="1" applyNumberFormat="1" applyFont="1" applyBorder="1" applyAlignment="1" applyProtection="1">
      <alignment horizontal="center"/>
      <protection locked="0"/>
    </xf>
    <xf numFmtId="0" fontId="22" fillId="0" borderId="189" xfId="1" applyNumberFormat="1" applyFont="1" applyBorder="1" applyAlignment="1" applyProtection="1">
      <alignment horizontal="center"/>
      <protection locked="0"/>
    </xf>
    <xf numFmtId="0" fontId="22" fillId="0" borderId="157" xfId="1" applyNumberFormat="1" applyFont="1" applyBorder="1" applyAlignment="1" applyProtection="1">
      <alignment horizontal="center"/>
      <protection locked="0"/>
    </xf>
    <xf numFmtId="0" fontId="22" fillId="0" borderId="124" xfId="1" applyNumberFormat="1" applyFont="1" applyBorder="1" applyAlignment="1" applyProtection="1">
      <alignment horizontal="center"/>
      <protection locked="0"/>
    </xf>
    <xf numFmtId="0" fontId="9" fillId="0" borderId="65" xfId="1" applyFont="1" applyBorder="1" applyAlignment="1">
      <alignment horizontal="left"/>
    </xf>
    <xf numFmtId="0" fontId="8" fillId="0" borderId="144" xfId="0" applyFont="1" applyBorder="1" applyAlignment="1">
      <alignment horizontal="center" vertical="center"/>
    </xf>
    <xf numFmtId="0" fontId="9" fillId="0" borderId="30" xfId="2" applyFont="1" applyBorder="1"/>
    <xf numFmtId="0" fontId="63" fillId="0" borderId="10" xfId="2" applyFont="1" applyBorder="1"/>
    <xf numFmtId="0" fontId="25" fillId="37" borderId="203" xfId="1" applyNumberFormat="1" applyFont="1" applyFill="1" applyBorder="1" applyAlignment="1" applyProtection="1">
      <alignment horizontal="center"/>
    </xf>
    <xf numFmtId="0" fontId="25" fillId="37" borderId="74" xfId="1" applyNumberFormat="1" applyFont="1" applyFill="1" applyBorder="1" applyAlignment="1" applyProtection="1">
      <alignment horizontal="center"/>
    </xf>
    <xf numFmtId="1" fontId="25" fillId="37" borderId="204" xfId="1" applyNumberFormat="1" applyFont="1" applyFill="1" applyBorder="1" applyAlignment="1" applyProtection="1">
      <alignment horizontal="center"/>
    </xf>
    <xf numFmtId="1" fontId="25" fillId="37" borderId="174" xfId="1" applyNumberFormat="1" applyFont="1" applyFill="1" applyBorder="1" applyAlignment="1" applyProtection="1">
      <alignment horizontal="center"/>
    </xf>
    <xf numFmtId="0" fontId="9" fillId="0" borderId="9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2" fontId="25" fillId="0" borderId="184" xfId="2" applyNumberFormat="1" applyFont="1" applyBorder="1" applyAlignment="1">
      <alignment horizontal="center" vertical="center"/>
    </xf>
    <xf numFmtId="0" fontId="25" fillId="37" borderId="204" xfId="1" applyNumberFormat="1" applyFont="1" applyFill="1" applyBorder="1" applyAlignment="1" applyProtection="1">
      <alignment horizontal="center"/>
    </xf>
    <xf numFmtId="0" fontId="25" fillId="37" borderId="65" xfId="1" applyNumberFormat="1" applyFont="1" applyFill="1" applyBorder="1" applyAlignment="1" applyProtection="1">
      <alignment horizontal="center"/>
    </xf>
    <xf numFmtId="0" fontId="25" fillId="37" borderId="153" xfId="1" applyNumberFormat="1" applyFont="1" applyFill="1" applyBorder="1" applyAlignment="1" applyProtection="1">
      <alignment horizontal="center"/>
    </xf>
    <xf numFmtId="0" fontId="25" fillId="37" borderId="8" xfId="1" applyNumberFormat="1" applyFont="1" applyFill="1" applyBorder="1" applyAlignment="1" applyProtection="1">
      <alignment horizontal="center"/>
    </xf>
    <xf numFmtId="0" fontId="25" fillId="37" borderId="219" xfId="1" applyNumberFormat="1" applyFont="1" applyFill="1" applyBorder="1" applyAlignment="1" applyProtection="1">
      <alignment horizontal="center"/>
    </xf>
    <xf numFmtId="0" fontId="25" fillId="37" borderId="25" xfId="1" applyNumberFormat="1" applyFont="1" applyFill="1" applyBorder="1" applyAlignment="1" applyProtection="1">
      <alignment horizontal="center"/>
    </xf>
    <xf numFmtId="0" fontId="9" fillId="0" borderId="63" xfId="0" applyFont="1" applyBorder="1"/>
    <xf numFmtId="0" fontId="9" fillId="0" borderId="99" xfId="0" applyFont="1" applyBorder="1"/>
    <xf numFmtId="0" fontId="9" fillId="0" borderId="62" xfId="0" applyFont="1" applyBorder="1" applyAlignment="1">
      <alignment horizontal="center"/>
    </xf>
    <xf numFmtId="0" fontId="8" fillId="0" borderId="14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165" fontId="21" fillId="0" borderId="40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right"/>
    </xf>
    <xf numFmtId="165" fontId="3" fillId="0" borderId="34" xfId="0" applyNumberFormat="1" applyFont="1" applyBorder="1"/>
    <xf numFmtId="1" fontId="0" fillId="0" borderId="34" xfId="0" applyNumberFormat="1" applyBorder="1" applyAlignment="1">
      <alignment horizontal="right"/>
    </xf>
    <xf numFmtId="1" fontId="0" fillId="0" borderId="10" xfId="0" applyNumberFormat="1" applyFont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left"/>
    </xf>
    <xf numFmtId="0" fontId="0" fillId="0" borderId="10" xfId="0" applyFont="1" applyBorder="1"/>
    <xf numFmtId="0" fontId="0" fillId="0" borderId="60" xfId="2" applyFont="1" applyBorder="1"/>
    <xf numFmtId="0" fontId="0" fillId="0" borderId="59" xfId="2" applyFont="1" applyBorder="1"/>
    <xf numFmtId="0" fontId="8" fillId="0" borderId="136" xfId="1" applyFont="1" applyBorder="1" applyAlignment="1">
      <alignment horizontal="center"/>
    </xf>
    <xf numFmtId="0" fontId="9" fillId="0" borderId="40" xfId="0" applyFont="1" applyBorder="1" applyAlignment="1">
      <alignment horizontal="center" vertical="center" wrapText="1"/>
    </xf>
    <xf numFmtId="49" fontId="59" fillId="0" borderId="66" xfId="1" applyNumberFormat="1" applyFont="1" applyBorder="1" applyAlignment="1">
      <alignment horizontal="left"/>
    </xf>
    <xf numFmtId="0" fontId="59" fillId="0" borderId="65" xfId="1" applyFont="1" applyBorder="1" applyAlignment="1">
      <alignment horizontal="left"/>
    </xf>
    <xf numFmtId="49" fontId="59" fillId="0" borderId="10" xfId="1" applyNumberFormat="1" applyFont="1" applyBorder="1" applyAlignment="1">
      <alignment horizontal="left"/>
    </xf>
    <xf numFmtId="0" fontId="59" fillId="0" borderId="37" xfId="1" applyFont="1" applyBorder="1" applyAlignment="1">
      <alignment horizontal="left"/>
    </xf>
    <xf numFmtId="0" fontId="59" fillId="0" borderId="36" xfId="1" applyFont="1" applyBorder="1" applyAlignment="1">
      <alignment horizontal="left"/>
    </xf>
    <xf numFmtId="49" fontId="59" fillId="0" borderId="52" xfId="1" applyNumberFormat="1" applyFont="1" applyBorder="1" applyAlignment="1">
      <alignment horizontal="left"/>
    </xf>
    <xf numFmtId="0" fontId="59" fillId="0" borderId="59" xfId="1" applyFont="1" applyBorder="1" applyAlignment="1">
      <alignment horizontal="left"/>
    </xf>
    <xf numFmtId="0" fontId="59" fillId="0" borderId="8" xfId="1" applyFont="1" applyBorder="1" applyAlignment="1">
      <alignment horizontal="left"/>
    </xf>
    <xf numFmtId="0" fontId="59" fillId="0" borderId="7" xfId="1" applyFont="1" applyBorder="1" applyAlignment="1">
      <alignment horizontal="left"/>
    </xf>
    <xf numFmtId="0" fontId="9" fillId="0" borderId="69" xfId="1" applyFont="1" applyBorder="1" applyAlignment="1">
      <alignment horizontal="left"/>
    </xf>
    <xf numFmtId="49" fontId="8" fillId="0" borderId="36" xfId="1" applyNumberFormat="1" applyFont="1" applyBorder="1" applyAlignment="1" applyProtection="1">
      <alignment horizontal="left" vertical="center"/>
    </xf>
    <xf numFmtId="1" fontId="59" fillId="0" borderId="10" xfId="0" applyNumberFormat="1" applyFont="1" applyBorder="1" applyAlignment="1" applyProtection="1">
      <alignment horizontal="left"/>
      <protection locked="0"/>
    </xf>
    <xf numFmtId="0" fontId="8" fillId="0" borderId="98" xfId="1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6" xfId="1" applyFont="1" applyFill="1" applyBorder="1" applyAlignment="1">
      <alignment horizontal="center"/>
    </xf>
    <xf numFmtId="0" fontId="9" fillId="0" borderId="137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right"/>
    </xf>
    <xf numFmtId="0" fontId="0" fillId="0" borderId="23" xfId="0" applyFont="1" applyBorder="1" applyAlignment="1">
      <alignment horizontal="center" vertical="center"/>
    </xf>
    <xf numFmtId="0" fontId="8" fillId="0" borderId="38" xfId="2" applyFont="1" applyBorder="1"/>
    <xf numFmtId="0" fontId="9" fillId="0" borderId="23" xfId="2" applyFont="1" applyBorder="1"/>
    <xf numFmtId="0" fontId="8" fillId="0" borderId="23" xfId="1" applyFont="1" applyBorder="1" applyAlignment="1">
      <alignment horizontal="left"/>
    </xf>
    <xf numFmtId="0" fontId="0" fillId="0" borderId="17" xfId="0" applyFont="1" applyBorder="1"/>
    <xf numFmtId="0" fontId="0" fillId="0" borderId="137" xfId="0" applyFont="1" applyBorder="1" applyAlignment="1">
      <alignment horizontal="center" vertical="center"/>
    </xf>
    <xf numFmtId="49" fontId="8" fillId="0" borderId="166" xfId="1" applyNumberFormat="1" applyFont="1" applyBorder="1" applyAlignment="1">
      <alignment horizontal="left"/>
    </xf>
    <xf numFmtId="0" fontId="63" fillId="0" borderId="7" xfId="2" applyFont="1" applyBorder="1"/>
    <xf numFmtId="0" fontId="8" fillId="0" borderId="44" xfId="0" applyFont="1" applyBorder="1"/>
    <xf numFmtId="0" fontId="8" fillId="0" borderId="44" xfId="0" applyFont="1" applyBorder="1" applyAlignment="1">
      <alignment horizontal="center"/>
    </xf>
    <xf numFmtId="166" fontId="2" fillId="0" borderId="125" xfId="1" applyNumberFormat="1" applyFont="1" applyBorder="1" applyAlignment="1" applyProtection="1">
      <alignment horizontal="center"/>
      <protection locked="0"/>
    </xf>
    <xf numFmtId="0" fontId="9" fillId="0" borderId="35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56" xfId="2" applyBorder="1" applyAlignment="1">
      <alignment horizontal="center"/>
    </xf>
    <xf numFmtId="0" fontId="18" fillId="0" borderId="46" xfId="2" applyBorder="1" applyAlignment="1">
      <alignment horizontal="center"/>
    </xf>
    <xf numFmtId="0" fontId="19" fillId="0" borderId="56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165" fontId="47" fillId="0" borderId="54" xfId="1" applyNumberFormat="1" applyFont="1" applyBorder="1" applyAlignment="1" applyProtection="1">
      <alignment horizontal="center" vertical="center"/>
    </xf>
    <xf numFmtId="0" fontId="47" fillId="0" borderId="54" xfId="1" applyNumberFormat="1" applyFont="1" applyBorder="1" applyAlignment="1" applyProtection="1">
      <alignment horizontal="center" vertical="center"/>
    </xf>
    <xf numFmtId="165" fontId="20" fillId="0" borderId="48" xfId="1" applyNumberFormat="1" applyFont="1" applyBorder="1" applyAlignment="1" applyProtection="1">
      <alignment horizontal="center" vertical="center"/>
    </xf>
    <xf numFmtId="165" fontId="52" fillId="0" borderId="48" xfId="1" applyNumberFormat="1" applyFont="1" applyBorder="1" applyAlignment="1" applyProtection="1">
      <alignment horizontal="center" vertic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9" xfId="1" applyFont="1" applyFill="1" applyBorder="1" applyAlignment="1" applyProtection="1">
      <alignment horizontal="center" vertical="center"/>
    </xf>
    <xf numFmtId="0" fontId="12" fillId="30" borderId="82" xfId="1" applyFont="1" applyFill="1" applyBorder="1" applyAlignment="1" applyProtection="1">
      <alignment horizontal="center" vertical="center"/>
    </xf>
    <xf numFmtId="0" fontId="12" fillId="30" borderId="81" xfId="1" applyFont="1" applyFill="1" applyBorder="1" applyAlignment="1" applyProtection="1">
      <alignment vertical="center"/>
    </xf>
    <xf numFmtId="0" fontId="12" fillId="30" borderId="82" xfId="1" applyFont="1" applyFill="1" applyBorder="1" applyAlignment="1" applyProtection="1">
      <alignment vertical="center"/>
    </xf>
    <xf numFmtId="0" fontId="23" fillId="0" borderId="58" xfId="1" applyFont="1" applyBorder="1" applyAlignment="1" applyProtection="1">
      <alignment horizontal="center" vertical="center" wrapText="1"/>
    </xf>
    <xf numFmtId="14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0" fontId="12" fillId="30" borderId="81" xfId="1" applyFont="1" applyFill="1" applyBorder="1" applyAlignment="1" applyProtection="1">
      <alignment horizontal="center" vertical="center"/>
    </xf>
    <xf numFmtId="0" fontId="12" fillId="30" borderId="105" xfId="1" applyFont="1" applyFill="1" applyBorder="1" applyAlignment="1" applyProtection="1">
      <alignment horizontal="center" vertical="center"/>
    </xf>
    <xf numFmtId="0" fontId="12" fillId="30" borderId="110" xfId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1" fontId="20" fillId="0" borderId="48" xfId="1" applyNumberFormat="1" applyFont="1" applyBorder="1" applyAlignment="1" applyProtection="1">
      <alignment horizontal="center" vertical="center"/>
    </xf>
    <xf numFmtId="1" fontId="62" fillId="0" borderId="54" xfId="1" applyNumberFormat="1" applyFont="1" applyBorder="1" applyAlignment="1" applyProtection="1">
      <alignment horizontal="center" vertical="center"/>
    </xf>
    <xf numFmtId="0" fontId="62" fillId="0" borderId="54" xfId="1" applyNumberFormat="1" applyFont="1" applyBorder="1" applyAlignment="1" applyProtection="1">
      <alignment horizontal="center" vertical="center"/>
    </xf>
    <xf numFmtId="0" fontId="18" fillId="0" borderId="56" xfId="2" applyBorder="1" applyAlignment="1">
      <alignment horizontal="center" vertical="center"/>
    </xf>
    <xf numFmtId="0" fontId="18" fillId="0" borderId="46" xfId="2" applyBorder="1" applyAlignment="1">
      <alignment horizontal="center" vertical="center"/>
    </xf>
    <xf numFmtId="0" fontId="12" fillId="6" borderId="81" xfId="1" applyFont="1" applyFill="1" applyBorder="1" applyAlignment="1" applyProtection="1"/>
    <xf numFmtId="0" fontId="12" fillId="6" borderId="81" xfId="1" applyFont="1" applyFill="1" applyBorder="1" applyAlignment="1" applyProtection="1">
      <alignment vertical="center"/>
    </xf>
    <xf numFmtId="0" fontId="12" fillId="6" borderId="201" xfId="1" applyFont="1" applyFill="1" applyBorder="1" applyAlignment="1" applyProtection="1">
      <alignment horizontal="center" vertical="center"/>
    </xf>
    <xf numFmtId="0" fontId="12" fillId="6" borderId="81" xfId="1" applyFont="1" applyFill="1" applyBorder="1" applyAlignment="1" applyProtection="1">
      <alignment horizontal="center" vertical="center"/>
    </xf>
    <xf numFmtId="1" fontId="20" fillId="0" borderId="172" xfId="1" applyNumberFormat="1" applyFont="1" applyBorder="1" applyAlignment="1" applyProtection="1">
      <alignment horizontal="center" vertical="center"/>
    </xf>
    <xf numFmtId="1" fontId="20" fillId="0" borderId="173" xfId="1" applyNumberFormat="1" applyFont="1" applyBorder="1" applyAlignment="1" applyProtection="1">
      <alignment horizontal="center" vertical="center"/>
    </xf>
    <xf numFmtId="0" fontId="12" fillId="6" borderId="105" xfId="1" applyFont="1" applyFill="1" applyBorder="1" applyAlignment="1" applyProtection="1">
      <alignment horizontal="center" vertical="center"/>
    </xf>
    <xf numFmtId="0" fontId="12" fillId="6" borderId="105" xfId="1" applyFont="1" applyFill="1" applyBorder="1" applyAlignment="1" applyProtection="1">
      <alignment vertical="center"/>
    </xf>
    <xf numFmtId="0" fontId="12" fillId="6" borderId="11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wrapText="1"/>
    </xf>
    <xf numFmtId="0" fontId="13" fillId="3" borderId="131" xfId="0" applyFont="1" applyFill="1" applyBorder="1" applyAlignment="1">
      <alignment horizontal="center" vertical="center"/>
    </xf>
    <xf numFmtId="0" fontId="13" fillId="3" borderId="101" xfId="0" applyFont="1" applyFill="1" applyBorder="1" applyAlignment="1"/>
    <xf numFmtId="0" fontId="13" fillId="3" borderId="134" xfId="0" applyFont="1" applyFill="1" applyBorder="1" applyAlignment="1"/>
    <xf numFmtId="0" fontId="13" fillId="0" borderId="131" xfId="0" applyFont="1" applyBorder="1" applyAlignment="1">
      <alignment horizontal="center" vertical="center"/>
    </xf>
    <xf numFmtId="0" fontId="13" fillId="0" borderId="101" xfId="0" applyFont="1" applyBorder="1" applyAlignment="1"/>
    <xf numFmtId="0" fontId="13" fillId="0" borderId="135" xfId="0" applyFont="1" applyBorder="1" applyAlignment="1"/>
    <xf numFmtId="0" fontId="13" fillId="34" borderId="132" xfId="0" applyFont="1" applyFill="1" applyBorder="1" applyAlignment="1">
      <alignment horizontal="center" vertical="center" wrapText="1"/>
    </xf>
    <xf numFmtId="0" fontId="13" fillId="34" borderId="133" xfId="0" applyFont="1" applyFill="1" applyBorder="1" applyAlignment="1">
      <alignment horizontal="center" vertical="center" wrapText="1"/>
    </xf>
    <xf numFmtId="0" fontId="14" fillId="0" borderId="0" xfId="0" applyFont="1"/>
    <xf numFmtId="0" fontId="57" fillId="0" borderId="131" xfId="0" applyFont="1" applyBorder="1" applyAlignment="1">
      <alignment horizontal="center" vertical="center"/>
    </xf>
    <xf numFmtId="0" fontId="57" fillId="0" borderId="101" xfId="0" applyFont="1" applyBorder="1" applyAlignment="1"/>
    <xf numFmtId="0" fontId="57" fillId="0" borderId="135" xfId="0" applyFont="1" applyBorder="1" applyAlignment="1"/>
    <xf numFmtId="0" fontId="8" fillId="0" borderId="22" xfId="2" applyFont="1" applyBorder="1"/>
    <xf numFmtId="0" fontId="0" fillId="0" borderId="98" xfId="0" applyFont="1" applyBorder="1"/>
    <xf numFmtId="0" fontId="9" fillId="0" borderId="100" xfId="0" applyFont="1" applyBorder="1"/>
    <xf numFmtId="0" fontId="8" fillId="0" borderId="98" xfId="0" applyFont="1" applyBorder="1"/>
    <xf numFmtId="0" fontId="9" fillId="0" borderId="96" xfId="2" applyFont="1" applyBorder="1"/>
    <xf numFmtId="49" fontId="8" fillId="0" borderId="5" xfId="1" applyNumberFormat="1" applyFont="1" applyBorder="1" applyAlignment="1" applyProtection="1">
      <alignment horizontal="left" vertical="center"/>
    </xf>
    <xf numFmtId="0" fontId="8" fillId="0" borderId="22" xfId="2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9" fillId="0" borderId="100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1" xfId="0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5" fontId="12" fillId="0" borderId="174" xfId="1" applyNumberFormat="1" applyFont="1" applyBorder="1" applyAlignment="1" applyProtection="1">
      <alignment horizontal="center"/>
    </xf>
    <xf numFmtId="165" fontId="21" fillId="0" borderId="230" xfId="1" applyNumberFormat="1" applyFont="1" applyBorder="1" applyAlignment="1" applyProtection="1">
      <alignment horizontal="center"/>
    </xf>
    <xf numFmtId="0" fontId="65" fillId="37" borderId="203" xfId="1" applyNumberFormat="1" applyFont="1" applyFill="1" applyBorder="1" applyAlignment="1" applyProtection="1">
      <alignment horizontal="center"/>
    </xf>
    <xf numFmtId="0" fontId="65" fillId="37" borderId="74" xfId="1" applyNumberFormat="1" applyFont="1" applyFill="1" applyBorder="1" applyAlignment="1" applyProtection="1">
      <alignment horizontal="center"/>
    </xf>
    <xf numFmtId="49" fontId="59" fillId="0" borderId="24" xfId="1" applyNumberFormat="1" applyFont="1" applyBorder="1" applyAlignment="1">
      <alignment horizontal="left"/>
    </xf>
    <xf numFmtId="0" fontId="64" fillId="0" borderId="60" xfId="2" applyFont="1" applyBorder="1"/>
    <xf numFmtId="0" fontId="60" fillId="0" borderId="52" xfId="2" applyFont="1" applyBorder="1"/>
    <xf numFmtId="0" fontId="18" fillId="0" borderId="41" xfId="2" applyBorder="1"/>
    <xf numFmtId="0" fontId="8" fillId="0" borderId="59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59" fillId="0" borderId="5" xfId="1" applyFont="1" applyBorder="1" applyAlignment="1">
      <alignment horizontal="left"/>
    </xf>
    <xf numFmtId="0" fontId="60" fillId="0" borderId="59" xfId="2" applyFont="1" applyBorder="1"/>
    <xf numFmtId="0" fontId="9" fillId="0" borderId="41" xfId="2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8" fillId="0" borderId="74" xfId="1" applyFont="1" applyFill="1" applyBorder="1" applyAlignment="1">
      <alignment horizontal="center"/>
    </xf>
    <xf numFmtId="0" fontId="8" fillId="0" borderId="183" xfId="1" applyFont="1" applyBorder="1" applyAlignment="1">
      <alignment horizontal="center"/>
    </xf>
    <xf numFmtId="0" fontId="9" fillId="0" borderId="50" xfId="0" applyFont="1" applyBorder="1" applyAlignment="1">
      <alignment horizontal="center" vertical="center" wrapText="1"/>
    </xf>
    <xf numFmtId="2" fontId="25" fillId="0" borderId="184" xfId="2" applyNumberFormat="1" applyFont="1" applyBorder="1" applyAlignment="1">
      <alignment horizontal="center"/>
    </xf>
    <xf numFmtId="2" fontId="25" fillId="0" borderId="150" xfId="0" applyNumberFormat="1" applyFont="1" applyBorder="1" applyAlignment="1">
      <alignment horizontal="center" vertical="center" wrapText="1"/>
    </xf>
    <xf numFmtId="2" fontId="25" fillId="0" borderId="208" xfId="2" applyNumberFormat="1" applyFont="1" applyBorder="1" applyAlignment="1">
      <alignment horizontal="center"/>
    </xf>
    <xf numFmtId="2" fontId="25" fillId="0" borderId="166" xfId="0" applyNumberFormat="1" applyFont="1" applyBorder="1" applyAlignment="1">
      <alignment horizontal="center" vertical="center" wrapText="1"/>
    </xf>
    <xf numFmtId="0" fontId="22" fillId="38" borderId="102" xfId="1" applyNumberFormat="1" applyFont="1" applyFill="1" applyBorder="1" applyAlignment="1" applyProtection="1">
      <alignment horizontal="center"/>
    </xf>
    <xf numFmtId="0" fontId="25" fillId="38" borderId="104" xfId="1" applyNumberFormat="1" applyFont="1" applyFill="1" applyBorder="1" applyAlignment="1" applyProtection="1">
      <alignment horizontal="center"/>
    </xf>
    <xf numFmtId="0" fontId="54" fillId="38" borderId="104" xfId="1" applyNumberFormat="1" applyFont="1" applyFill="1" applyBorder="1" applyAlignment="1" applyProtection="1">
      <alignment horizontal="center"/>
    </xf>
    <xf numFmtId="0" fontId="64" fillId="0" borderId="24" xfId="2" applyFont="1" applyBorder="1"/>
    <xf numFmtId="0" fontId="9" fillId="0" borderId="160" xfId="2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í" xfId="0" builtinId="0"/>
    <cellStyle name="Normální 2" xfId="2"/>
    <cellStyle name="normální_List1" xfId="1"/>
    <cellStyle name="Note" xfId="39"/>
    <cellStyle name="Output" xfId="40"/>
    <cellStyle name="Title" xfId="41"/>
    <cellStyle name="Total" xfId="42"/>
    <cellStyle name="Warning Text" xfId="43"/>
  </cellStyles>
  <dxfs count="73"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68"/>
  <sheetViews>
    <sheetView topLeftCell="A4" zoomScale="120" zoomScaleNormal="120" workbookViewId="0">
      <selection activeCell="I47" sqref="I47"/>
    </sheetView>
  </sheetViews>
  <sheetFormatPr defaultRowHeight="15" x14ac:dyDescent="0.25"/>
  <cols>
    <col min="1" max="1" width="13.85546875" style="376" customWidth="1"/>
    <col min="2" max="2" width="13.42578125" customWidth="1"/>
    <col min="3" max="3" width="9.140625" style="1"/>
    <col min="4" max="4" width="29" customWidth="1"/>
    <col min="7" max="7" width="10.28515625" customWidth="1"/>
  </cols>
  <sheetData>
    <row r="1" spans="1:9" ht="20.25" x14ac:dyDescent="0.3">
      <c r="A1" s="992" t="s">
        <v>85</v>
      </c>
      <c r="B1" s="992"/>
      <c r="C1" s="992"/>
      <c r="D1" s="992"/>
      <c r="E1" s="992"/>
      <c r="F1" s="992"/>
      <c r="G1" s="992"/>
      <c r="H1" s="9"/>
      <c r="I1" s="10"/>
    </row>
    <row r="2" spans="1:9" x14ac:dyDescent="0.25">
      <c r="A2" s="373" t="s">
        <v>18</v>
      </c>
      <c r="B2" s="21"/>
      <c r="C2" s="23"/>
      <c r="D2" s="18"/>
      <c r="E2" s="993">
        <v>42803</v>
      </c>
      <c r="F2" s="994"/>
      <c r="G2" s="994"/>
      <c r="H2" s="9"/>
      <c r="I2" s="10"/>
    </row>
    <row r="3" spans="1:9" x14ac:dyDescent="0.25">
      <c r="A3" s="995" t="s">
        <v>0</v>
      </c>
      <c r="B3" s="995"/>
      <c r="C3" s="995"/>
      <c r="D3" s="995"/>
      <c r="E3" s="995"/>
      <c r="F3" s="995"/>
      <c r="G3" s="995"/>
      <c r="H3" s="11"/>
      <c r="I3" s="10"/>
    </row>
    <row r="4" spans="1:9" ht="15.75" thickBot="1" x14ac:dyDescent="0.3">
      <c r="A4" s="374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26" t="s">
        <v>1</v>
      </c>
      <c r="B5" s="26" t="s">
        <v>2</v>
      </c>
      <c r="C5" s="237" t="s">
        <v>3</v>
      </c>
      <c r="D5" s="39" t="s">
        <v>4</v>
      </c>
      <c r="E5" s="25" t="s">
        <v>5</v>
      </c>
      <c r="F5" s="26" t="s">
        <v>6</v>
      </c>
      <c r="G5" s="27" t="s">
        <v>7</v>
      </c>
      <c r="H5" s="239" t="s">
        <v>55</v>
      </c>
      <c r="I5" s="28"/>
    </row>
    <row r="6" spans="1:9" x14ac:dyDescent="0.25">
      <c r="A6" s="502" t="s">
        <v>78</v>
      </c>
      <c r="B6" s="438" t="s">
        <v>79</v>
      </c>
      <c r="C6" s="445">
        <v>1999</v>
      </c>
      <c r="D6" s="200" t="s">
        <v>18</v>
      </c>
      <c r="E6" s="400">
        <v>26</v>
      </c>
      <c r="F6" s="382">
        <f t="shared" ref="F6:F41" si="0">E6*3</f>
        <v>78</v>
      </c>
      <c r="G6" s="263">
        <v>1</v>
      </c>
      <c r="H6" s="9"/>
      <c r="I6" s="10"/>
    </row>
    <row r="7" spans="1:9" x14ac:dyDescent="0.25">
      <c r="A7" s="29" t="s">
        <v>19</v>
      </c>
      <c r="B7" s="442" t="s">
        <v>20</v>
      </c>
      <c r="C7" s="254">
        <v>1997</v>
      </c>
      <c r="D7" s="348" t="s">
        <v>18</v>
      </c>
      <c r="E7" s="401">
        <v>25</v>
      </c>
      <c r="F7" s="383">
        <f t="shared" si="0"/>
        <v>75</v>
      </c>
      <c r="G7" s="264">
        <v>2</v>
      </c>
      <c r="H7" s="9">
        <v>1</v>
      </c>
      <c r="I7" s="10"/>
    </row>
    <row r="8" spans="1:9" x14ac:dyDescent="0.25">
      <c r="A8" s="29" t="s">
        <v>70</v>
      </c>
      <c r="B8" s="442" t="s">
        <v>8</v>
      </c>
      <c r="C8" s="254">
        <v>1998</v>
      </c>
      <c r="D8" s="446" t="s">
        <v>18</v>
      </c>
      <c r="E8" s="401">
        <v>25</v>
      </c>
      <c r="F8" s="383">
        <f t="shared" si="0"/>
        <v>75</v>
      </c>
      <c r="G8" s="265">
        <v>3</v>
      </c>
      <c r="H8" s="9">
        <v>5</v>
      </c>
      <c r="I8" s="10"/>
    </row>
    <row r="9" spans="1:9" x14ac:dyDescent="0.25">
      <c r="A9" s="29" t="s">
        <v>80</v>
      </c>
      <c r="B9" s="988" t="s">
        <v>71</v>
      </c>
      <c r="C9" s="989">
        <v>1998</v>
      </c>
      <c r="D9" s="446" t="s">
        <v>99</v>
      </c>
      <c r="E9" s="402">
        <v>22</v>
      </c>
      <c r="F9" s="383">
        <f t="shared" si="0"/>
        <v>66</v>
      </c>
      <c r="G9" s="264"/>
      <c r="H9" s="9"/>
      <c r="I9" s="10"/>
    </row>
    <row r="10" spans="1:9" x14ac:dyDescent="0.25">
      <c r="A10" s="163" t="s">
        <v>117</v>
      </c>
      <c r="B10" s="162" t="s">
        <v>118</v>
      </c>
      <c r="C10" s="139">
        <v>1997</v>
      </c>
      <c r="D10" s="261" t="s">
        <v>121</v>
      </c>
      <c r="E10" s="990">
        <v>21</v>
      </c>
      <c r="F10" s="383">
        <f t="shared" si="0"/>
        <v>63</v>
      </c>
      <c r="G10" s="264"/>
      <c r="H10" s="9"/>
      <c r="I10" s="10"/>
    </row>
    <row r="11" spans="1:9" x14ac:dyDescent="0.25">
      <c r="A11" s="163" t="s">
        <v>64</v>
      </c>
      <c r="B11" s="162" t="s">
        <v>56</v>
      </c>
      <c r="C11" s="139">
        <v>1999</v>
      </c>
      <c r="D11" s="261" t="s">
        <v>18</v>
      </c>
      <c r="E11" s="401">
        <v>20</v>
      </c>
      <c r="F11" s="383">
        <f t="shared" si="0"/>
        <v>60</v>
      </c>
      <c r="G11" s="264"/>
      <c r="H11" s="9"/>
      <c r="I11" s="10"/>
    </row>
    <row r="12" spans="1:9" x14ac:dyDescent="0.25">
      <c r="A12" s="29" t="s">
        <v>145</v>
      </c>
      <c r="B12" s="32" t="s">
        <v>52</v>
      </c>
      <c r="C12" s="35">
        <v>1999</v>
      </c>
      <c r="D12" s="236" t="s">
        <v>146</v>
      </c>
      <c r="E12" s="401">
        <v>20</v>
      </c>
      <c r="F12" s="383">
        <f t="shared" si="0"/>
        <v>60</v>
      </c>
      <c r="G12" s="265"/>
      <c r="H12" s="9"/>
      <c r="I12" s="10"/>
    </row>
    <row r="13" spans="1:9" x14ac:dyDescent="0.25">
      <c r="A13" s="62" t="s">
        <v>157</v>
      </c>
      <c r="B13" s="390" t="s">
        <v>68</v>
      </c>
      <c r="C13" s="40">
        <v>1998</v>
      </c>
      <c r="D13" s="343" t="s">
        <v>163</v>
      </c>
      <c r="E13" s="407">
        <v>20</v>
      </c>
      <c r="F13" s="383">
        <f t="shared" si="0"/>
        <v>60</v>
      </c>
      <c r="G13" s="264"/>
      <c r="H13" s="9"/>
      <c r="I13" s="10"/>
    </row>
    <row r="14" spans="1:9" x14ac:dyDescent="0.25">
      <c r="A14" s="246" t="s">
        <v>158</v>
      </c>
      <c r="B14" s="249" t="s">
        <v>159</v>
      </c>
      <c r="C14" s="56">
        <v>1998</v>
      </c>
      <c r="D14" s="207" t="s">
        <v>163</v>
      </c>
      <c r="E14" s="403">
        <v>20</v>
      </c>
      <c r="F14" s="383">
        <f t="shared" si="0"/>
        <v>60</v>
      </c>
      <c r="G14" s="265"/>
      <c r="H14" s="9"/>
      <c r="I14" s="10"/>
    </row>
    <row r="15" spans="1:9" x14ac:dyDescent="0.25">
      <c r="A15" s="163" t="s">
        <v>122</v>
      </c>
      <c r="B15" s="162" t="s">
        <v>123</v>
      </c>
      <c r="C15" s="139">
        <v>1998</v>
      </c>
      <c r="D15" s="259" t="s">
        <v>112</v>
      </c>
      <c r="E15" s="401">
        <v>19</v>
      </c>
      <c r="F15" s="383">
        <f t="shared" si="0"/>
        <v>57</v>
      </c>
      <c r="G15" s="264"/>
      <c r="H15" s="9"/>
      <c r="I15" s="10"/>
    </row>
    <row r="16" spans="1:9" x14ac:dyDescent="0.25">
      <c r="A16" s="29" t="s">
        <v>154</v>
      </c>
      <c r="B16" s="32" t="s">
        <v>52</v>
      </c>
      <c r="C16" s="35">
        <v>1999</v>
      </c>
      <c r="D16" s="446" t="s">
        <v>156</v>
      </c>
      <c r="E16" s="401">
        <v>19</v>
      </c>
      <c r="F16" s="383">
        <f t="shared" si="0"/>
        <v>57</v>
      </c>
      <c r="G16" s="264"/>
      <c r="H16" s="9"/>
      <c r="I16" s="10"/>
    </row>
    <row r="17" spans="1:9" x14ac:dyDescent="0.25">
      <c r="A17" s="42" t="s">
        <v>183</v>
      </c>
      <c r="B17" s="44" t="s">
        <v>56</v>
      </c>
      <c r="C17" s="40">
        <v>1997</v>
      </c>
      <c r="D17" s="600" t="s">
        <v>185</v>
      </c>
      <c r="E17" s="407">
        <v>19</v>
      </c>
      <c r="F17" s="383">
        <f t="shared" si="0"/>
        <v>57</v>
      </c>
      <c r="G17" s="264"/>
      <c r="H17" s="9"/>
      <c r="I17" s="10"/>
    </row>
    <row r="18" spans="1:9" x14ac:dyDescent="0.25">
      <c r="A18" s="248" t="s">
        <v>124</v>
      </c>
      <c r="B18" s="249" t="s">
        <v>125</v>
      </c>
      <c r="C18" s="56">
        <v>2001</v>
      </c>
      <c r="D18" s="198" t="s">
        <v>112</v>
      </c>
      <c r="E18" s="403">
        <v>18</v>
      </c>
      <c r="F18" s="383">
        <f t="shared" si="0"/>
        <v>54</v>
      </c>
      <c r="G18" s="265"/>
      <c r="H18" s="9"/>
      <c r="I18" s="10"/>
    </row>
    <row r="19" spans="1:9" x14ac:dyDescent="0.25">
      <c r="A19" s="29" t="s">
        <v>126</v>
      </c>
      <c r="B19" s="32" t="s">
        <v>127</v>
      </c>
      <c r="C19" s="35">
        <v>1999</v>
      </c>
      <c r="D19" s="198" t="s">
        <v>112</v>
      </c>
      <c r="E19" s="401">
        <v>18</v>
      </c>
      <c r="F19" s="383">
        <f t="shared" si="0"/>
        <v>54</v>
      </c>
      <c r="G19" s="264"/>
      <c r="H19" s="9"/>
      <c r="I19" s="10"/>
    </row>
    <row r="20" spans="1:9" x14ac:dyDescent="0.25">
      <c r="A20" s="252" t="s">
        <v>152</v>
      </c>
      <c r="B20" s="253" t="s">
        <v>153</v>
      </c>
      <c r="C20" s="106">
        <v>1997</v>
      </c>
      <c r="D20" s="206" t="s">
        <v>156</v>
      </c>
      <c r="E20" s="401">
        <v>18</v>
      </c>
      <c r="F20" s="383">
        <f t="shared" si="0"/>
        <v>54</v>
      </c>
      <c r="G20" s="264"/>
      <c r="H20" s="9"/>
      <c r="I20" s="10"/>
    </row>
    <row r="21" spans="1:9" x14ac:dyDescent="0.25">
      <c r="A21" s="29" t="s">
        <v>155</v>
      </c>
      <c r="B21" s="435" t="s">
        <v>68</v>
      </c>
      <c r="C21" s="444">
        <v>1998</v>
      </c>
      <c r="D21" s="204" t="s">
        <v>156</v>
      </c>
      <c r="E21" s="402">
        <v>18</v>
      </c>
      <c r="F21" s="383">
        <f t="shared" si="0"/>
        <v>54</v>
      </c>
      <c r="G21" s="265"/>
      <c r="H21" s="9"/>
      <c r="I21" s="10"/>
    </row>
    <row r="22" spans="1:9" x14ac:dyDescent="0.25">
      <c r="A22" s="166" t="s">
        <v>113</v>
      </c>
      <c r="B22" s="434" t="s">
        <v>114</v>
      </c>
      <c r="C22" s="443">
        <v>2000</v>
      </c>
      <c r="D22" s="259" t="s">
        <v>121</v>
      </c>
      <c r="E22" s="403">
        <v>17</v>
      </c>
      <c r="F22" s="383">
        <f t="shared" si="0"/>
        <v>51</v>
      </c>
      <c r="G22" s="264"/>
      <c r="H22" s="9"/>
      <c r="I22" s="10"/>
    </row>
    <row r="23" spans="1:9" x14ac:dyDescent="0.25">
      <c r="A23" s="163" t="s">
        <v>115</v>
      </c>
      <c r="B23" s="436" t="s">
        <v>116</v>
      </c>
      <c r="C23" s="350">
        <v>1997</v>
      </c>
      <c r="D23" s="313" t="s">
        <v>121</v>
      </c>
      <c r="E23" s="408">
        <v>17</v>
      </c>
      <c r="F23" s="383">
        <f t="shared" si="0"/>
        <v>51</v>
      </c>
      <c r="G23" s="265"/>
      <c r="H23" s="9"/>
      <c r="I23" s="10"/>
    </row>
    <row r="24" spans="1:9" x14ac:dyDescent="0.25">
      <c r="A24" s="29" t="s">
        <v>119</v>
      </c>
      <c r="B24" s="202" t="s">
        <v>120</v>
      </c>
      <c r="C24" s="203">
        <v>1997</v>
      </c>
      <c r="D24" s="346" t="s">
        <v>121</v>
      </c>
      <c r="E24" s="401">
        <v>17</v>
      </c>
      <c r="F24" s="383">
        <f t="shared" si="0"/>
        <v>51</v>
      </c>
      <c r="G24" s="264"/>
      <c r="H24" s="9"/>
      <c r="I24" s="10"/>
    </row>
    <row r="25" spans="1:9" x14ac:dyDescent="0.25">
      <c r="A25" s="42" t="s">
        <v>179</v>
      </c>
      <c r="B25" s="506" t="s">
        <v>180</v>
      </c>
      <c r="C25" s="462">
        <v>1999</v>
      </c>
      <c r="D25" s="197" t="s">
        <v>185</v>
      </c>
      <c r="E25" s="402">
        <v>17</v>
      </c>
      <c r="F25" s="383">
        <f t="shared" si="0"/>
        <v>51</v>
      </c>
      <c r="G25" s="264"/>
      <c r="H25" s="9"/>
      <c r="I25" s="10"/>
    </row>
    <row r="26" spans="1:9" x14ac:dyDescent="0.25">
      <c r="A26" s="166" t="s">
        <v>83</v>
      </c>
      <c r="B26" s="165" t="s">
        <v>56</v>
      </c>
      <c r="C26" s="164">
        <v>1999</v>
      </c>
      <c r="D26" s="261" t="s">
        <v>99</v>
      </c>
      <c r="E26" s="403">
        <v>15</v>
      </c>
      <c r="F26" s="383">
        <f t="shared" si="0"/>
        <v>45</v>
      </c>
      <c r="G26" s="264"/>
      <c r="H26" s="9"/>
      <c r="I26" s="10"/>
    </row>
    <row r="27" spans="1:9" x14ac:dyDescent="0.25">
      <c r="A27" s="29" t="s">
        <v>82</v>
      </c>
      <c r="B27" s="32" t="s">
        <v>68</v>
      </c>
      <c r="C27" s="35">
        <v>1997</v>
      </c>
      <c r="D27" s="199" t="s">
        <v>99</v>
      </c>
      <c r="E27" s="401">
        <v>15</v>
      </c>
      <c r="F27" s="383">
        <f t="shared" si="0"/>
        <v>45</v>
      </c>
      <c r="G27" s="265"/>
      <c r="H27" s="9"/>
      <c r="I27" s="10"/>
    </row>
    <row r="28" spans="1:9" x14ac:dyDescent="0.25">
      <c r="A28" s="163" t="s">
        <v>81</v>
      </c>
      <c r="B28" s="162" t="s">
        <v>69</v>
      </c>
      <c r="C28" s="164">
        <v>2001</v>
      </c>
      <c r="D28" s="261" t="s">
        <v>99</v>
      </c>
      <c r="E28" s="401">
        <v>15</v>
      </c>
      <c r="F28" s="383">
        <f t="shared" si="0"/>
        <v>45</v>
      </c>
      <c r="G28" s="264"/>
      <c r="H28" s="9"/>
      <c r="I28" s="10"/>
    </row>
    <row r="29" spans="1:9" x14ac:dyDescent="0.25">
      <c r="A29" s="163" t="s">
        <v>128</v>
      </c>
      <c r="B29" s="162" t="s">
        <v>129</v>
      </c>
      <c r="C29" s="139">
        <v>1997</v>
      </c>
      <c r="D29" s="261" t="s">
        <v>112</v>
      </c>
      <c r="E29" s="402">
        <v>15</v>
      </c>
      <c r="F29" s="383">
        <f t="shared" si="0"/>
        <v>45</v>
      </c>
      <c r="G29" s="265"/>
      <c r="H29" s="9"/>
      <c r="I29" s="10"/>
    </row>
    <row r="30" spans="1:9" x14ac:dyDescent="0.25">
      <c r="A30" s="166" t="s">
        <v>141</v>
      </c>
      <c r="B30" s="458" t="s">
        <v>142</v>
      </c>
      <c r="C30" s="164">
        <v>1998</v>
      </c>
      <c r="D30" s="448" t="s">
        <v>146</v>
      </c>
      <c r="E30" s="404">
        <v>15</v>
      </c>
      <c r="F30" s="383">
        <f t="shared" si="0"/>
        <v>45</v>
      </c>
      <c r="G30" s="264"/>
      <c r="H30" s="9"/>
      <c r="I30" s="10"/>
    </row>
    <row r="31" spans="1:9" x14ac:dyDescent="0.25">
      <c r="A31" s="163" t="s">
        <v>139</v>
      </c>
      <c r="B31" s="162" t="s">
        <v>140</v>
      </c>
      <c r="C31" s="139">
        <v>1997</v>
      </c>
      <c r="D31" s="261" t="s">
        <v>146</v>
      </c>
      <c r="E31" s="405">
        <v>14</v>
      </c>
      <c r="F31" s="383">
        <f t="shared" si="0"/>
        <v>42</v>
      </c>
      <c r="G31" s="264"/>
      <c r="H31" s="9"/>
      <c r="I31" s="10"/>
    </row>
    <row r="32" spans="1:9" x14ac:dyDescent="0.25">
      <c r="A32" s="29" t="s">
        <v>187</v>
      </c>
      <c r="B32" s="32" t="s">
        <v>68</v>
      </c>
      <c r="C32" s="35">
        <v>1998</v>
      </c>
      <c r="D32" s="199" t="s">
        <v>156</v>
      </c>
      <c r="E32" s="405">
        <v>14</v>
      </c>
      <c r="F32" s="383">
        <f t="shared" si="0"/>
        <v>42</v>
      </c>
      <c r="G32" s="264"/>
      <c r="H32" s="9"/>
      <c r="I32" s="10"/>
    </row>
    <row r="33" spans="1:11" x14ac:dyDescent="0.25">
      <c r="A33" s="29" t="s">
        <v>143</v>
      </c>
      <c r="B33" s="32" t="s">
        <v>144</v>
      </c>
      <c r="C33" s="35">
        <v>1999</v>
      </c>
      <c r="D33" s="199" t="s">
        <v>146</v>
      </c>
      <c r="E33" s="402">
        <v>13</v>
      </c>
      <c r="F33" s="383">
        <f t="shared" si="0"/>
        <v>39</v>
      </c>
      <c r="G33" s="265"/>
      <c r="H33" s="9"/>
      <c r="I33" s="10"/>
    </row>
    <row r="34" spans="1:11" x14ac:dyDescent="0.25">
      <c r="A34" s="166" t="s">
        <v>100</v>
      </c>
      <c r="B34" s="458" t="s">
        <v>101</v>
      </c>
      <c r="C34" s="164">
        <v>1999</v>
      </c>
      <c r="D34" s="261" t="s">
        <v>98</v>
      </c>
      <c r="E34" s="404">
        <v>12</v>
      </c>
      <c r="F34" s="383">
        <f t="shared" si="0"/>
        <v>36</v>
      </c>
      <c r="G34" s="264"/>
      <c r="H34" s="9"/>
      <c r="I34" s="10"/>
    </row>
    <row r="35" spans="1:11" x14ac:dyDescent="0.25">
      <c r="A35" s="42" t="s">
        <v>188</v>
      </c>
      <c r="B35" s="50" t="s">
        <v>189</v>
      </c>
      <c r="C35" s="139">
        <v>1999</v>
      </c>
      <c r="D35" s="340" t="s">
        <v>98</v>
      </c>
      <c r="E35" s="405">
        <v>12</v>
      </c>
      <c r="F35" s="383">
        <f t="shared" si="0"/>
        <v>36</v>
      </c>
      <c r="G35" s="264"/>
      <c r="H35" s="9"/>
      <c r="I35" s="10"/>
    </row>
    <row r="36" spans="1:11" x14ac:dyDescent="0.25">
      <c r="A36" s="933" t="s">
        <v>52</v>
      </c>
      <c r="B36" s="987" t="s">
        <v>103</v>
      </c>
      <c r="C36" s="139">
        <v>1999</v>
      </c>
      <c r="D36" s="261" t="s">
        <v>98</v>
      </c>
      <c r="E36" s="405">
        <v>11</v>
      </c>
      <c r="F36" s="383">
        <f t="shared" si="0"/>
        <v>33</v>
      </c>
      <c r="G36" s="265"/>
      <c r="H36" s="9"/>
      <c r="I36" s="10"/>
      <c r="K36" s="267"/>
    </row>
    <row r="37" spans="1:11" x14ac:dyDescent="0.25">
      <c r="A37" s="29" t="s">
        <v>102</v>
      </c>
      <c r="B37" s="451" t="s">
        <v>71</v>
      </c>
      <c r="C37" s="35">
        <v>2000</v>
      </c>
      <c r="D37" s="465" t="s">
        <v>98</v>
      </c>
      <c r="E37" s="406">
        <v>10</v>
      </c>
      <c r="F37" s="383">
        <f t="shared" si="0"/>
        <v>30</v>
      </c>
      <c r="G37" s="264"/>
      <c r="H37" s="9"/>
      <c r="I37" s="10"/>
    </row>
    <row r="38" spans="1:11" x14ac:dyDescent="0.25">
      <c r="A38" s="166" t="s">
        <v>160</v>
      </c>
      <c r="B38" s="458" t="s">
        <v>8</v>
      </c>
      <c r="C38" s="164">
        <v>1998</v>
      </c>
      <c r="D38" s="448" t="s">
        <v>163</v>
      </c>
      <c r="E38" s="407">
        <v>10</v>
      </c>
      <c r="F38" s="383">
        <f t="shared" si="0"/>
        <v>30</v>
      </c>
      <c r="G38" s="265"/>
      <c r="H38" s="9"/>
      <c r="I38" s="10"/>
    </row>
    <row r="39" spans="1:11" x14ac:dyDescent="0.25">
      <c r="A39" s="163" t="s">
        <v>161</v>
      </c>
      <c r="B39" s="441" t="s">
        <v>162</v>
      </c>
      <c r="C39" s="139">
        <v>1998</v>
      </c>
      <c r="D39" s="261" t="s">
        <v>163</v>
      </c>
      <c r="E39" s="403">
        <v>7</v>
      </c>
      <c r="F39" s="383">
        <f t="shared" si="0"/>
        <v>21</v>
      </c>
      <c r="G39" s="264"/>
      <c r="H39" s="9"/>
      <c r="I39" s="10"/>
    </row>
    <row r="40" spans="1:11" x14ac:dyDescent="0.25">
      <c r="A40" s="163" t="s">
        <v>184</v>
      </c>
      <c r="B40" s="441" t="s">
        <v>144</v>
      </c>
      <c r="C40" s="139">
        <v>2000</v>
      </c>
      <c r="D40" s="261" t="s">
        <v>185</v>
      </c>
      <c r="E40" s="401">
        <v>6</v>
      </c>
      <c r="F40" s="383">
        <f t="shared" si="0"/>
        <v>18</v>
      </c>
      <c r="G40" s="264"/>
      <c r="H40" s="9"/>
      <c r="I40" s="10"/>
    </row>
    <row r="41" spans="1:11" x14ac:dyDescent="0.25">
      <c r="A41" s="29" t="s">
        <v>181</v>
      </c>
      <c r="B41" s="435" t="s">
        <v>182</v>
      </c>
      <c r="C41" s="444">
        <v>1998</v>
      </c>
      <c r="D41" s="985" t="s">
        <v>185</v>
      </c>
      <c r="E41" s="406"/>
      <c r="F41" s="383">
        <f t="shared" si="0"/>
        <v>0</v>
      </c>
      <c r="G41" s="264"/>
      <c r="H41" s="9"/>
      <c r="I41" s="10"/>
    </row>
    <row r="42" spans="1:11" x14ac:dyDescent="0.25">
      <c r="A42" s="248"/>
      <c r="B42" s="249"/>
      <c r="C42" s="56"/>
      <c r="D42" s="199"/>
      <c r="E42" s="409"/>
      <c r="F42" s="383">
        <f t="shared" ref="F42:F65" si="1">E42*3</f>
        <v>0</v>
      </c>
      <c r="G42" s="265"/>
      <c r="H42" s="9"/>
      <c r="I42" s="10"/>
    </row>
    <row r="43" spans="1:11" x14ac:dyDescent="0.25">
      <c r="A43" s="29"/>
      <c r="B43" s="32"/>
      <c r="C43" s="35"/>
      <c r="D43" s="199"/>
      <c r="E43" s="409"/>
      <c r="F43" s="383">
        <f t="shared" si="1"/>
        <v>0</v>
      </c>
      <c r="G43" s="264"/>
      <c r="H43" s="9"/>
      <c r="I43" s="10"/>
    </row>
    <row r="44" spans="1:11" x14ac:dyDescent="0.25">
      <c r="A44" s="42"/>
      <c r="B44" s="44"/>
      <c r="C44" s="40"/>
      <c r="D44" s="343"/>
      <c r="E44" s="449"/>
      <c r="F44" s="383">
        <f t="shared" si="1"/>
        <v>0</v>
      </c>
      <c r="G44" s="264"/>
      <c r="H44" s="9"/>
      <c r="I44" s="10"/>
    </row>
    <row r="45" spans="1:11" x14ac:dyDescent="0.25">
      <c r="A45" s="29"/>
      <c r="B45" s="435"/>
      <c r="C45" s="444"/>
      <c r="D45" s="204"/>
      <c r="E45" s="402"/>
      <c r="F45" s="383">
        <f t="shared" si="1"/>
        <v>0</v>
      </c>
      <c r="G45" s="265"/>
      <c r="H45" s="9"/>
      <c r="I45" s="10"/>
    </row>
    <row r="46" spans="1:11" x14ac:dyDescent="0.25">
      <c r="A46" s="166"/>
      <c r="B46" s="165"/>
      <c r="C46" s="164"/>
      <c r="D46" s="259"/>
      <c r="E46" s="406"/>
      <c r="F46" s="383">
        <f t="shared" si="1"/>
        <v>0</v>
      </c>
      <c r="G46" s="264"/>
      <c r="H46" s="9"/>
      <c r="I46" s="10"/>
    </row>
    <row r="47" spans="1:11" x14ac:dyDescent="0.25">
      <c r="A47" s="42"/>
      <c r="B47" s="390"/>
      <c r="C47" s="139"/>
      <c r="D47" s="197"/>
      <c r="E47" s="402"/>
      <c r="F47" s="383">
        <f t="shared" si="1"/>
        <v>0</v>
      </c>
      <c r="G47" s="265"/>
      <c r="H47" s="9"/>
      <c r="I47" s="10"/>
    </row>
    <row r="48" spans="1:11" x14ac:dyDescent="0.25">
      <c r="A48" s="246"/>
      <c r="B48" s="247"/>
      <c r="C48" s="57"/>
      <c r="D48" s="200"/>
      <c r="E48" s="402"/>
      <c r="F48" s="383">
        <f t="shared" si="1"/>
        <v>0</v>
      </c>
      <c r="G48" s="264"/>
      <c r="H48" s="9"/>
      <c r="I48" s="10"/>
    </row>
    <row r="49" spans="1:9" x14ac:dyDescent="0.25">
      <c r="A49" s="29"/>
      <c r="B49" s="437"/>
      <c r="C49" s="444"/>
      <c r="D49" s="204"/>
      <c r="E49" s="402"/>
      <c r="F49" s="383">
        <f t="shared" si="1"/>
        <v>0</v>
      </c>
      <c r="G49" s="264"/>
      <c r="H49" s="9"/>
      <c r="I49" s="10"/>
    </row>
    <row r="50" spans="1:9" x14ac:dyDescent="0.25">
      <c r="A50" s="433"/>
      <c r="B50" s="253"/>
      <c r="C50" s="106"/>
      <c r="D50" s="206"/>
      <c r="E50" s="402"/>
      <c r="F50" s="383">
        <f t="shared" si="1"/>
        <v>0</v>
      </c>
      <c r="G50" s="264"/>
      <c r="H50" s="9"/>
      <c r="I50" s="10"/>
    </row>
    <row r="51" spans="1:9" x14ac:dyDescent="0.25">
      <c r="A51" s="29"/>
      <c r="B51" s="435"/>
      <c r="C51" s="444"/>
      <c r="D51" s="201"/>
      <c r="E51" s="406"/>
      <c r="F51" s="383">
        <f t="shared" si="1"/>
        <v>0</v>
      </c>
      <c r="G51" s="265"/>
      <c r="H51" s="9"/>
      <c r="I51" s="10"/>
    </row>
    <row r="52" spans="1:9" x14ac:dyDescent="0.25">
      <c r="A52" s="163"/>
      <c r="B52" s="162"/>
      <c r="C52" s="139"/>
      <c r="D52" s="206"/>
      <c r="E52" s="402"/>
      <c r="F52" s="383">
        <f t="shared" si="1"/>
        <v>0</v>
      </c>
      <c r="G52" s="264"/>
      <c r="H52" s="9"/>
      <c r="I52" s="10"/>
    </row>
    <row r="53" spans="1:9" x14ac:dyDescent="0.25">
      <c r="A53" s="163"/>
      <c r="B53" s="162"/>
      <c r="C53" s="139"/>
      <c r="D53" s="261"/>
      <c r="E53" s="406"/>
      <c r="F53" s="383">
        <f t="shared" si="1"/>
        <v>0</v>
      </c>
      <c r="G53" s="264"/>
      <c r="H53" s="9"/>
      <c r="I53" s="10"/>
    </row>
    <row r="54" spans="1:9" x14ac:dyDescent="0.25">
      <c r="A54" s="166"/>
      <c r="B54" s="165"/>
      <c r="C54" s="164"/>
      <c r="D54" s="312"/>
      <c r="E54" s="407"/>
      <c r="F54" s="383">
        <f t="shared" si="1"/>
        <v>0</v>
      </c>
      <c r="G54" s="265"/>
      <c r="H54" s="9"/>
      <c r="I54" s="10"/>
    </row>
    <row r="55" spans="1:9" x14ac:dyDescent="0.25">
      <c r="A55" s="163"/>
      <c r="B55" s="162"/>
      <c r="C55" s="139"/>
      <c r="D55" s="312"/>
      <c r="E55" s="402"/>
      <c r="F55" s="383">
        <f t="shared" si="1"/>
        <v>0</v>
      </c>
      <c r="G55" s="264"/>
      <c r="H55" s="9"/>
      <c r="I55" s="10"/>
    </row>
    <row r="56" spans="1:9" x14ac:dyDescent="0.25">
      <c r="A56" s="29"/>
      <c r="B56" s="435"/>
      <c r="C56" s="444"/>
      <c r="D56" s="201"/>
      <c r="E56" s="406"/>
      <c r="F56" s="383">
        <f t="shared" si="1"/>
        <v>0</v>
      </c>
      <c r="G56" s="264"/>
      <c r="H56" s="9"/>
      <c r="I56" s="10"/>
    </row>
    <row r="57" spans="1:9" x14ac:dyDescent="0.25">
      <c r="A57" s="163"/>
      <c r="B57" s="386"/>
      <c r="C57" s="387"/>
      <c r="D57" s="350"/>
      <c r="E57" s="402"/>
      <c r="F57" s="383">
        <f t="shared" si="1"/>
        <v>0</v>
      </c>
      <c r="G57" s="265"/>
      <c r="H57" s="9"/>
      <c r="I57" s="10"/>
    </row>
    <row r="58" spans="1:9" x14ac:dyDescent="0.25">
      <c r="A58" s="31"/>
      <c r="B58" s="44"/>
      <c r="C58" s="40"/>
      <c r="D58" s="343"/>
      <c r="E58" s="406"/>
      <c r="F58" s="383">
        <f t="shared" si="1"/>
        <v>0</v>
      </c>
      <c r="G58" s="264"/>
      <c r="H58" s="9"/>
      <c r="I58" s="10"/>
    </row>
    <row r="59" spans="1:9" x14ac:dyDescent="0.25">
      <c r="A59" s="42"/>
      <c r="B59" s="390"/>
      <c r="C59" s="40"/>
      <c r="D59" s="356"/>
      <c r="E59" s="402"/>
      <c r="F59" s="383">
        <f t="shared" si="1"/>
        <v>0</v>
      </c>
      <c r="G59" s="265"/>
      <c r="H59" s="9"/>
      <c r="I59" s="10"/>
    </row>
    <row r="60" spans="1:9" x14ac:dyDescent="0.25">
      <c r="A60" s="42"/>
      <c r="B60" s="390"/>
      <c r="C60" s="40"/>
      <c r="D60" s="197"/>
      <c r="E60" s="402"/>
      <c r="F60" s="383">
        <f t="shared" si="1"/>
        <v>0</v>
      </c>
      <c r="G60" s="264"/>
      <c r="H60" s="9"/>
      <c r="I60" s="10"/>
    </row>
    <row r="61" spans="1:9" x14ac:dyDescent="0.25">
      <c r="A61" s="29"/>
      <c r="B61" s="32"/>
      <c r="C61" s="35"/>
      <c r="D61" s="236"/>
      <c r="E61" s="402"/>
      <c r="F61" s="383">
        <f t="shared" si="1"/>
        <v>0</v>
      </c>
      <c r="G61" s="264"/>
      <c r="H61" s="9"/>
      <c r="I61" s="10"/>
    </row>
    <row r="62" spans="1:9" x14ac:dyDescent="0.25">
      <c r="A62" s="166"/>
      <c r="B62" s="165"/>
      <c r="C62" s="164"/>
      <c r="D62" s="259"/>
      <c r="E62" s="406"/>
      <c r="F62" s="383">
        <f t="shared" si="1"/>
        <v>0</v>
      </c>
      <c r="G62" s="264"/>
      <c r="H62" s="9"/>
      <c r="I62" s="10"/>
    </row>
    <row r="63" spans="1:9" x14ac:dyDescent="0.25">
      <c r="A63" s="29"/>
      <c r="B63" s="32"/>
      <c r="C63" s="35"/>
      <c r="D63" s="236"/>
      <c r="E63" s="409"/>
      <c r="F63" s="383">
        <f t="shared" si="1"/>
        <v>0</v>
      </c>
      <c r="G63" s="265"/>
      <c r="H63" s="9"/>
      <c r="I63" s="10"/>
    </row>
    <row r="64" spans="1:9" x14ac:dyDescent="0.25">
      <c r="A64" s="163"/>
      <c r="B64" s="162"/>
      <c r="C64" s="139"/>
      <c r="D64" s="261"/>
      <c r="E64" s="402"/>
      <c r="F64" s="383">
        <f t="shared" si="1"/>
        <v>0</v>
      </c>
      <c r="G64" s="264"/>
      <c r="H64" s="9"/>
      <c r="I64" s="10"/>
    </row>
    <row r="65" spans="1:9" ht="15.75" thickBot="1" x14ac:dyDescent="0.3">
      <c r="A65" s="163"/>
      <c r="B65" s="262"/>
      <c r="C65" s="352"/>
      <c r="D65" s="305"/>
      <c r="E65" s="406"/>
      <c r="F65" s="399">
        <f t="shared" si="1"/>
        <v>0</v>
      </c>
      <c r="G65" s="466"/>
      <c r="H65" s="9"/>
      <c r="I65" s="10"/>
    </row>
    <row r="66" spans="1:9" x14ac:dyDescent="0.25">
      <c r="A66" s="377"/>
      <c r="B66" s="396"/>
      <c r="C66" s="397"/>
      <c r="D66" s="9"/>
      <c r="E66" s="396"/>
      <c r="F66" s="398"/>
      <c r="G66" s="398"/>
      <c r="H66" s="9"/>
      <c r="I66" s="10"/>
    </row>
    <row r="67" spans="1:9" x14ac:dyDescent="0.25">
      <c r="A67" s="375"/>
      <c r="B67" s="8"/>
      <c r="C67" s="15"/>
      <c r="D67" s="9"/>
      <c r="E67" s="9"/>
      <c r="F67" s="9"/>
      <c r="G67" s="9"/>
      <c r="H67" s="9"/>
      <c r="I67" s="10"/>
    </row>
    <row r="68" spans="1:9" x14ac:dyDescent="0.25">
      <c r="A68" s="375"/>
      <c r="B68" s="9"/>
      <c r="C68" s="15"/>
      <c r="D68" s="9"/>
      <c r="E68" s="9"/>
      <c r="F68" s="9"/>
      <c r="G68" s="9"/>
      <c r="H68" s="9"/>
      <c r="I68" s="10"/>
    </row>
  </sheetData>
  <sortState ref="A6:F41">
    <sortCondition descending="1" ref="F6:F41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7"/>
  <sheetViews>
    <sheetView zoomScale="160" zoomScaleNormal="160" workbookViewId="0">
      <selection activeCell="E34" sqref="E34"/>
    </sheetView>
  </sheetViews>
  <sheetFormatPr defaultRowHeight="15" x14ac:dyDescent="0.25"/>
  <cols>
    <col min="1" max="1" width="13.7109375" style="553" customWidth="1"/>
    <col min="2" max="2" width="12.140625" customWidth="1"/>
    <col min="4" max="4" width="30.28515625" customWidth="1"/>
    <col min="6" max="6" width="12.42578125" bestFit="1" customWidth="1"/>
  </cols>
  <sheetData>
    <row r="1" spans="1:11" ht="20.25" customHeight="1" x14ac:dyDescent="0.35">
      <c r="A1" s="1021" t="s">
        <v>88</v>
      </c>
      <c r="B1" s="1021"/>
      <c r="C1" s="1021"/>
      <c r="D1" s="1021"/>
      <c r="E1" s="1021"/>
      <c r="F1" s="1021"/>
      <c r="G1" s="1021"/>
      <c r="H1" s="1021"/>
      <c r="I1" s="1021"/>
    </row>
    <row r="2" spans="1:11" ht="15.75" x14ac:dyDescent="0.25">
      <c r="A2" s="552" t="s">
        <v>18</v>
      </c>
      <c r="E2" s="993">
        <v>42803</v>
      </c>
      <c r="F2" s="994"/>
      <c r="G2" s="994"/>
      <c r="H2" s="97"/>
    </row>
    <row r="3" spans="1:11" ht="15.75" x14ac:dyDescent="0.25">
      <c r="A3" s="540"/>
      <c r="B3" s="81"/>
      <c r="C3" s="81"/>
      <c r="D3" s="81"/>
      <c r="E3" s="81"/>
      <c r="F3" s="81"/>
      <c r="G3" s="81"/>
    </row>
    <row r="4" spans="1:11" ht="15.75" x14ac:dyDescent="0.25">
      <c r="A4" s="1025" t="s">
        <v>29</v>
      </c>
      <c r="B4" s="1025"/>
      <c r="C4" s="1025"/>
      <c r="D4" s="1025"/>
      <c r="E4" s="1025"/>
      <c r="F4" s="1025"/>
      <c r="G4" s="1025"/>
    </row>
    <row r="5" spans="1:11" ht="15.75" thickBot="1" x14ac:dyDescent="0.3">
      <c r="A5" s="556"/>
      <c r="B5" s="554"/>
      <c r="C5" s="78"/>
      <c r="D5" s="78"/>
      <c r="E5" s="78"/>
      <c r="F5" s="78"/>
      <c r="G5" s="78"/>
    </row>
    <row r="6" spans="1:11" ht="24" thickTop="1" thickBot="1" x14ac:dyDescent="0.3">
      <c r="A6" s="77" t="s">
        <v>1</v>
      </c>
      <c r="B6" s="555" t="s">
        <v>2</v>
      </c>
      <c r="C6" s="75" t="s">
        <v>3</v>
      </c>
      <c r="D6" s="74" t="s">
        <v>4</v>
      </c>
      <c r="E6" s="73" t="s">
        <v>28</v>
      </c>
      <c r="F6" s="371" t="s">
        <v>24</v>
      </c>
      <c r="G6" s="70" t="s">
        <v>7</v>
      </c>
      <c r="H6" s="245" t="s">
        <v>57</v>
      </c>
      <c r="I6" s="67"/>
    </row>
    <row r="7" spans="1:11" x14ac:dyDescent="0.25">
      <c r="A7" s="986" t="s">
        <v>164</v>
      </c>
      <c r="B7" s="975" t="s">
        <v>165</v>
      </c>
      <c r="C7" s="141">
        <v>1998</v>
      </c>
      <c r="D7" s="221" t="s">
        <v>163</v>
      </c>
      <c r="E7" s="96">
        <v>64</v>
      </c>
      <c r="F7" s="379">
        <f t="shared" ref="F7:F34" si="0">E7</f>
        <v>64</v>
      </c>
      <c r="G7" s="277">
        <v>1</v>
      </c>
      <c r="H7" s="90">
        <v>1</v>
      </c>
      <c r="I7" s="1"/>
    </row>
    <row r="8" spans="1:11" x14ac:dyDescent="0.25">
      <c r="A8" s="42" t="s">
        <v>136</v>
      </c>
      <c r="B8" s="43" t="s">
        <v>137</v>
      </c>
      <c r="C8" s="40">
        <v>1997</v>
      </c>
      <c r="D8" s="197" t="s">
        <v>138</v>
      </c>
      <c r="E8" s="91">
        <v>59</v>
      </c>
      <c r="F8" s="85">
        <f t="shared" si="0"/>
        <v>59</v>
      </c>
      <c r="G8" s="276">
        <v>2</v>
      </c>
      <c r="H8" s="90">
        <v>2</v>
      </c>
      <c r="I8" s="1"/>
    </row>
    <row r="9" spans="1:11" x14ac:dyDescent="0.25">
      <c r="A9" s="368" t="s">
        <v>66</v>
      </c>
      <c r="B9" s="543" t="s">
        <v>67</v>
      </c>
      <c r="C9" s="60">
        <v>1999</v>
      </c>
      <c r="D9" s="367" t="s">
        <v>21</v>
      </c>
      <c r="E9" s="91">
        <v>57</v>
      </c>
      <c r="F9" s="85">
        <f t="shared" si="0"/>
        <v>57</v>
      </c>
      <c r="G9" s="275">
        <v>3</v>
      </c>
      <c r="H9" s="90">
        <v>6</v>
      </c>
      <c r="I9" s="1"/>
    </row>
    <row r="10" spans="1:11" x14ac:dyDescent="0.25">
      <c r="A10" s="133" t="s">
        <v>65</v>
      </c>
      <c r="B10" s="549" t="s">
        <v>54</v>
      </c>
      <c r="C10" s="119">
        <v>2000</v>
      </c>
      <c r="D10" s="357" t="s">
        <v>21</v>
      </c>
      <c r="E10" s="91">
        <v>56</v>
      </c>
      <c r="F10" s="85">
        <f t="shared" si="0"/>
        <v>56</v>
      </c>
      <c r="G10" s="276"/>
      <c r="H10" s="90">
        <v>3</v>
      </c>
      <c r="I10" s="1"/>
    </row>
    <row r="11" spans="1:11" x14ac:dyDescent="0.25">
      <c r="A11" s="133" t="s">
        <v>74</v>
      </c>
      <c r="B11" s="548" t="s">
        <v>75</v>
      </c>
      <c r="C11" s="106">
        <v>1999</v>
      </c>
      <c r="D11" s="391" t="s">
        <v>135</v>
      </c>
      <c r="E11" s="91">
        <v>52</v>
      </c>
      <c r="F11" s="85">
        <f t="shared" si="0"/>
        <v>52</v>
      </c>
      <c r="G11" s="276"/>
      <c r="H11" s="90">
        <v>7</v>
      </c>
      <c r="I11" s="1"/>
    </row>
    <row r="12" spans="1:11" x14ac:dyDescent="0.25">
      <c r="A12" s="66" t="s">
        <v>166</v>
      </c>
      <c r="B12" s="545" t="s">
        <v>167</v>
      </c>
      <c r="C12" s="35">
        <v>2000</v>
      </c>
      <c r="D12" s="962" t="s">
        <v>163</v>
      </c>
      <c r="E12" s="91">
        <v>50</v>
      </c>
      <c r="F12" s="85">
        <f t="shared" si="0"/>
        <v>50</v>
      </c>
      <c r="G12" s="276"/>
      <c r="H12" s="90">
        <v>12</v>
      </c>
      <c r="I12" s="1"/>
    </row>
    <row r="13" spans="1:11" x14ac:dyDescent="0.25">
      <c r="A13" s="42" t="s">
        <v>174</v>
      </c>
      <c r="B13" s="43" t="s">
        <v>175</v>
      </c>
      <c r="C13" s="113">
        <v>1998</v>
      </c>
      <c r="D13" s="585" t="s">
        <v>178</v>
      </c>
      <c r="E13" s="91">
        <v>50</v>
      </c>
      <c r="F13" s="85">
        <f t="shared" si="0"/>
        <v>50</v>
      </c>
      <c r="G13" s="275"/>
      <c r="H13" s="90">
        <v>20</v>
      </c>
      <c r="I13" s="1"/>
    </row>
    <row r="14" spans="1:11" x14ac:dyDescent="0.25">
      <c r="A14" s="133" t="s">
        <v>23</v>
      </c>
      <c r="B14" s="549" t="s">
        <v>22</v>
      </c>
      <c r="C14" s="119">
        <v>1997</v>
      </c>
      <c r="D14" s="584" t="s">
        <v>21</v>
      </c>
      <c r="E14" s="91">
        <v>49</v>
      </c>
      <c r="F14" s="85">
        <f t="shared" si="0"/>
        <v>49</v>
      </c>
      <c r="G14" s="276"/>
      <c r="H14" s="90">
        <v>4</v>
      </c>
      <c r="I14" s="1"/>
    </row>
    <row r="15" spans="1:11" x14ac:dyDescent="0.25">
      <c r="A15" s="133" t="s">
        <v>148</v>
      </c>
      <c r="B15" s="548" t="s">
        <v>149</v>
      </c>
      <c r="C15" s="116">
        <v>1999</v>
      </c>
      <c r="D15" s="358" t="s">
        <v>146</v>
      </c>
      <c r="E15" s="91">
        <v>48</v>
      </c>
      <c r="F15" s="85">
        <f t="shared" si="0"/>
        <v>48</v>
      </c>
      <c r="G15" s="275"/>
      <c r="H15" s="90">
        <v>15</v>
      </c>
      <c r="I15" s="1"/>
      <c r="K15" s="21"/>
    </row>
    <row r="16" spans="1:11" x14ac:dyDescent="0.25">
      <c r="A16" s="368" t="s">
        <v>93</v>
      </c>
      <c r="B16" s="543" t="s">
        <v>94</v>
      </c>
      <c r="C16" s="58">
        <v>1998</v>
      </c>
      <c r="D16" s="197" t="s">
        <v>98</v>
      </c>
      <c r="E16" s="91">
        <v>47</v>
      </c>
      <c r="F16" s="85">
        <f t="shared" si="0"/>
        <v>47</v>
      </c>
      <c r="G16" s="276"/>
      <c r="H16" s="90">
        <v>13</v>
      </c>
      <c r="I16" s="1"/>
    </row>
    <row r="17" spans="1:12" x14ac:dyDescent="0.25">
      <c r="A17" s="121" t="s">
        <v>176</v>
      </c>
      <c r="B17" s="550" t="s">
        <v>111</v>
      </c>
      <c r="C17" s="131">
        <v>1999</v>
      </c>
      <c r="D17" s="358" t="s">
        <v>178</v>
      </c>
      <c r="E17" s="91">
        <v>45</v>
      </c>
      <c r="F17" s="85">
        <f t="shared" si="0"/>
        <v>45</v>
      </c>
      <c r="G17" s="276"/>
      <c r="H17" s="90">
        <v>13</v>
      </c>
      <c r="I17" s="1"/>
    </row>
    <row r="18" spans="1:12" x14ac:dyDescent="0.25">
      <c r="A18" s="118" t="s">
        <v>192</v>
      </c>
      <c r="B18" s="549" t="s">
        <v>193</v>
      </c>
      <c r="C18" s="119">
        <v>1998</v>
      </c>
      <c r="D18" s="357" t="s">
        <v>135</v>
      </c>
      <c r="E18" s="516">
        <v>44</v>
      </c>
      <c r="F18" s="85">
        <f t="shared" si="0"/>
        <v>44</v>
      </c>
      <c r="G18" s="276"/>
      <c r="H18" s="90">
        <v>5</v>
      </c>
      <c r="I18" s="1"/>
    </row>
    <row r="19" spans="1:12" x14ac:dyDescent="0.25">
      <c r="A19" s="121" t="s">
        <v>147</v>
      </c>
      <c r="B19" s="548" t="s">
        <v>53</v>
      </c>
      <c r="C19" s="116">
        <v>1997</v>
      </c>
      <c r="D19" s="358" t="s">
        <v>146</v>
      </c>
      <c r="E19" s="91">
        <v>44</v>
      </c>
      <c r="F19" s="85">
        <f t="shared" si="0"/>
        <v>44</v>
      </c>
      <c r="G19" s="275"/>
      <c r="H19" s="90">
        <v>8</v>
      </c>
      <c r="I19" s="1"/>
    </row>
    <row r="20" spans="1:12" x14ac:dyDescent="0.25">
      <c r="A20" s="121" t="s">
        <v>150</v>
      </c>
      <c r="B20" s="551" t="s">
        <v>151</v>
      </c>
      <c r="C20" s="131">
        <v>2000</v>
      </c>
      <c r="D20" s="357" t="s">
        <v>146</v>
      </c>
      <c r="E20" s="91">
        <v>44</v>
      </c>
      <c r="F20" s="85">
        <f t="shared" si="0"/>
        <v>44</v>
      </c>
      <c r="G20" s="276"/>
      <c r="H20" s="90">
        <v>11</v>
      </c>
      <c r="I20" s="1"/>
    </row>
    <row r="21" spans="1:12" x14ac:dyDescent="0.25">
      <c r="A21" s="118" t="s">
        <v>170</v>
      </c>
      <c r="B21" s="550" t="s">
        <v>171</v>
      </c>
      <c r="C21" s="131">
        <v>2000</v>
      </c>
      <c r="D21" s="358" t="s">
        <v>163</v>
      </c>
      <c r="E21" s="91">
        <v>43</v>
      </c>
      <c r="F21" s="85">
        <f t="shared" si="0"/>
        <v>43</v>
      </c>
      <c r="G21" s="276"/>
      <c r="H21" s="90">
        <v>19</v>
      </c>
      <c r="I21" s="1"/>
    </row>
    <row r="22" spans="1:12" x14ac:dyDescent="0.25">
      <c r="A22" s="368" t="s">
        <v>95</v>
      </c>
      <c r="B22" s="43" t="s">
        <v>96</v>
      </c>
      <c r="C22" s="40">
        <v>1999</v>
      </c>
      <c r="D22" s="209" t="s">
        <v>98</v>
      </c>
      <c r="E22" s="91">
        <v>42</v>
      </c>
      <c r="F22" s="85">
        <f t="shared" si="0"/>
        <v>42</v>
      </c>
      <c r="G22" s="275"/>
      <c r="H22" s="90">
        <v>20</v>
      </c>
      <c r="I22" s="1"/>
    </row>
    <row r="23" spans="1:12" x14ac:dyDescent="0.25">
      <c r="A23" s="42" t="s">
        <v>186</v>
      </c>
      <c r="B23" s="498" t="s">
        <v>105</v>
      </c>
      <c r="C23" s="41">
        <v>2000</v>
      </c>
      <c r="D23" s="314" t="s">
        <v>146</v>
      </c>
      <c r="E23" s="91">
        <v>39</v>
      </c>
      <c r="F23" s="85">
        <f t="shared" si="0"/>
        <v>39</v>
      </c>
      <c r="G23" s="276"/>
      <c r="H23" s="90">
        <v>17</v>
      </c>
      <c r="I23" s="1"/>
      <c r="J23" s="267"/>
    </row>
    <row r="24" spans="1:12" x14ac:dyDescent="0.25">
      <c r="A24" s="121" t="s">
        <v>172</v>
      </c>
      <c r="B24" s="549" t="s">
        <v>173</v>
      </c>
      <c r="C24" s="119">
        <v>2001</v>
      </c>
      <c r="D24" s="357" t="s">
        <v>178</v>
      </c>
      <c r="E24" s="91">
        <v>38</v>
      </c>
      <c r="F24" s="85">
        <f t="shared" si="0"/>
        <v>38</v>
      </c>
      <c r="G24" s="276"/>
      <c r="H24" s="90">
        <v>9</v>
      </c>
      <c r="I24" s="1"/>
    </row>
    <row r="25" spans="1:12" x14ac:dyDescent="0.25">
      <c r="A25" s="42" t="s">
        <v>97</v>
      </c>
      <c r="B25" s="43" t="s">
        <v>53</v>
      </c>
      <c r="C25" s="40">
        <v>2001</v>
      </c>
      <c r="D25" s="209" t="s">
        <v>98</v>
      </c>
      <c r="E25" s="91">
        <v>38</v>
      </c>
      <c r="F25" s="85">
        <f t="shared" si="0"/>
        <v>38</v>
      </c>
      <c r="G25" s="275"/>
      <c r="H25" s="90">
        <v>10</v>
      </c>
      <c r="I25" s="1"/>
    </row>
    <row r="26" spans="1:12" x14ac:dyDescent="0.25">
      <c r="A26" s="368" t="s">
        <v>77</v>
      </c>
      <c r="B26" s="43" t="s">
        <v>73</v>
      </c>
      <c r="C26" s="40">
        <v>1999</v>
      </c>
      <c r="D26" s="209" t="s">
        <v>135</v>
      </c>
      <c r="E26" s="91">
        <v>37</v>
      </c>
      <c r="F26" s="85">
        <f t="shared" si="0"/>
        <v>37</v>
      </c>
      <c r="G26" s="276"/>
      <c r="H26" s="90">
        <v>16</v>
      </c>
      <c r="I26" s="1"/>
    </row>
    <row r="27" spans="1:12" x14ac:dyDescent="0.25">
      <c r="A27" s="42" t="s">
        <v>177</v>
      </c>
      <c r="B27" s="546" t="s">
        <v>84</v>
      </c>
      <c r="C27" s="41">
        <v>1998</v>
      </c>
      <c r="D27" s="367" t="s">
        <v>178</v>
      </c>
      <c r="E27" s="91">
        <v>34</v>
      </c>
      <c r="F27" s="85">
        <f t="shared" si="0"/>
        <v>34</v>
      </c>
      <c r="G27" s="276"/>
      <c r="H27" s="90">
        <v>23</v>
      </c>
      <c r="I27" s="1"/>
    </row>
    <row r="28" spans="1:12" x14ac:dyDescent="0.25">
      <c r="A28" s="42" t="s">
        <v>168</v>
      </c>
      <c r="B28" s="43" t="s">
        <v>169</v>
      </c>
      <c r="C28" s="40">
        <v>2000</v>
      </c>
      <c r="D28" s="209" t="s">
        <v>163</v>
      </c>
      <c r="E28" s="91">
        <v>33</v>
      </c>
      <c r="F28" s="85">
        <f t="shared" si="0"/>
        <v>33</v>
      </c>
      <c r="G28" s="275"/>
      <c r="H28" s="90">
        <v>18</v>
      </c>
      <c r="I28" s="1"/>
      <c r="L28" s="84"/>
    </row>
    <row r="29" spans="1:12" x14ac:dyDescent="0.25">
      <c r="A29" s="42" t="s">
        <v>190</v>
      </c>
      <c r="B29" s="43" t="s">
        <v>191</v>
      </c>
      <c r="C29" s="40">
        <v>1999</v>
      </c>
      <c r="D29" s="209" t="s">
        <v>98</v>
      </c>
      <c r="E29" s="91">
        <v>32</v>
      </c>
      <c r="F29" s="85">
        <f t="shared" si="0"/>
        <v>32</v>
      </c>
      <c r="G29" s="276"/>
      <c r="H29" s="90">
        <v>22</v>
      </c>
      <c r="I29" s="1"/>
      <c r="J29" s="267"/>
    </row>
    <row r="30" spans="1:12" x14ac:dyDescent="0.25">
      <c r="A30" s="42"/>
      <c r="B30" s="43"/>
      <c r="C30" s="40"/>
      <c r="D30" s="209"/>
      <c r="E30" s="91"/>
      <c r="F30" s="85">
        <f t="shared" si="0"/>
        <v>0</v>
      </c>
      <c r="G30" s="276"/>
      <c r="H30" s="90">
        <v>24</v>
      </c>
      <c r="I30" s="1"/>
    </row>
    <row r="31" spans="1:12" x14ac:dyDescent="0.25">
      <c r="A31" s="62"/>
      <c r="B31" s="546"/>
      <c r="C31" s="41"/>
      <c r="D31" s="367"/>
      <c r="E31" s="91"/>
      <c r="F31" s="85">
        <f t="shared" si="0"/>
        <v>0</v>
      </c>
      <c r="G31" s="275"/>
      <c r="H31" s="90">
        <v>24</v>
      </c>
      <c r="I31" s="1"/>
    </row>
    <row r="32" spans="1:12" x14ac:dyDescent="0.25">
      <c r="A32" s="42"/>
      <c r="B32" s="580"/>
      <c r="C32" s="134"/>
      <c r="D32" s="208"/>
      <c r="E32" s="91"/>
      <c r="F32" s="85">
        <f t="shared" si="0"/>
        <v>0</v>
      </c>
      <c r="G32" s="276"/>
      <c r="H32" s="90">
        <v>24</v>
      </c>
      <c r="I32" s="1"/>
    </row>
    <row r="33" spans="1:9" x14ac:dyDescent="0.25">
      <c r="A33" s="522"/>
      <c r="B33" s="547"/>
      <c r="C33" s="58"/>
      <c r="D33" s="367"/>
      <c r="E33" s="94"/>
      <c r="F33" s="85">
        <f t="shared" si="0"/>
        <v>0</v>
      </c>
      <c r="G33" s="276"/>
      <c r="H33" s="90">
        <v>24</v>
      </c>
      <c r="I33" s="1"/>
    </row>
    <row r="34" spans="1:9" x14ac:dyDescent="0.25">
      <c r="A34" s="42"/>
      <c r="B34" s="43"/>
      <c r="C34" s="40"/>
      <c r="D34" s="209"/>
      <c r="E34" s="91"/>
      <c r="F34" s="85">
        <f t="shared" si="0"/>
        <v>0</v>
      </c>
      <c r="G34" s="275"/>
      <c r="H34" s="90">
        <v>24</v>
      </c>
      <c r="I34" s="1"/>
    </row>
    <row r="35" spans="1:9" x14ac:dyDescent="0.25">
      <c r="A35" s="42"/>
      <c r="B35" s="546"/>
      <c r="C35" s="41"/>
      <c r="D35" s="367"/>
      <c r="E35" s="91"/>
      <c r="F35" s="85">
        <f t="shared" ref="F35:F38" si="1">E35</f>
        <v>0</v>
      </c>
      <c r="G35" s="276"/>
      <c r="H35" s="90"/>
      <c r="I35" s="1"/>
    </row>
    <row r="36" spans="1:9" x14ac:dyDescent="0.25">
      <c r="A36" s="66"/>
      <c r="B36" s="602"/>
      <c r="C36" s="595"/>
      <c r="D36" s="583"/>
      <c r="E36" s="91"/>
      <c r="F36" s="92">
        <f t="shared" si="1"/>
        <v>0</v>
      </c>
      <c r="G36" s="275"/>
      <c r="H36" s="90"/>
      <c r="I36" s="1"/>
    </row>
    <row r="37" spans="1:9" x14ac:dyDescent="0.25">
      <c r="A37" s="121"/>
      <c r="B37" s="550"/>
      <c r="C37" s="131"/>
      <c r="D37" s="314"/>
      <c r="E37" s="91"/>
      <c r="F37" s="85">
        <f t="shared" si="1"/>
        <v>0</v>
      </c>
      <c r="G37" s="276"/>
      <c r="H37" s="90"/>
      <c r="I37" s="1"/>
    </row>
    <row r="38" spans="1:9" x14ac:dyDescent="0.25">
      <c r="A38" s="42"/>
      <c r="B38" s="43"/>
      <c r="C38" s="40"/>
      <c r="D38" s="369"/>
      <c r="E38" s="91"/>
      <c r="F38" s="85">
        <f t="shared" si="1"/>
        <v>0</v>
      </c>
      <c r="G38" s="276"/>
      <c r="H38" s="90"/>
      <c r="I38" s="1"/>
    </row>
    <row r="39" spans="1:9" x14ac:dyDescent="0.25">
      <c r="A39" s="42"/>
      <c r="B39" s="546"/>
      <c r="C39" s="598"/>
      <c r="D39" s="360"/>
      <c r="E39" s="91"/>
      <c r="F39" s="85">
        <f t="shared" ref="F39:F65" si="2">E39</f>
        <v>0</v>
      </c>
      <c r="G39" s="276"/>
      <c r="H39" s="90"/>
      <c r="I39" s="1"/>
    </row>
    <row r="40" spans="1:9" x14ac:dyDescent="0.25">
      <c r="A40" s="121"/>
      <c r="B40" s="549"/>
      <c r="C40" s="119"/>
      <c r="D40" s="357"/>
      <c r="E40" s="91"/>
      <c r="F40" s="85">
        <f t="shared" si="2"/>
        <v>0</v>
      </c>
      <c r="G40" s="275"/>
      <c r="H40" s="90"/>
      <c r="I40" s="1"/>
    </row>
    <row r="41" spans="1:9" x14ac:dyDescent="0.25">
      <c r="A41" s="121"/>
      <c r="B41" s="549"/>
      <c r="C41" s="119"/>
      <c r="D41" s="357"/>
      <c r="E41" s="91"/>
      <c r="F41" s="92">
        <f t="shared" si="2"/>
        <v>0</v>
      </c>
      <c r="G41" s="276"/>
      <c r="H41" s="90"/>
      <c r="I41" s="1"/>
    </row>
    <row r="42" spans="1:9" x14ac:dyDescent="0.25">
      <c r="A42" s="121"/>
      <c r="B42" s="549"/>
      <c r="C42" s="119"/>
      <c r="D42" s="357"/>
      <c r="E42" s="91"/>
      <c r="F42" s="93">
        <f t="shared" si="2"/>
        <v>0</v>
      </c>
      <c r="G42" s="275"/>
      <c r="H42" s="90"/>
      <c r="I42" s="1"/>
    </row>
    <row r="43" spans="1:9" x14ac:dyDescent="0.25">
      <c r="A43" s="62"/>
      <c r="B43" s="546"/>
      <c r="C43" s="41"/>
      <c r="D43" s="208"/>
      <c r="E43" s="91"/>
      <c r="F43" s="85">
        <f t="shared" si="2"/>
        <v>0</v>
      </c>
      <c r="G43" s="276"/>
      <c r="H43" s="90"/>
      <c r="I43" s="1"/>
    </row>
    <row r="44" spans="1:9" x14ac:dyDescent="0.25">
      <c r="A44" s="42"/>
      <c r="B44" s="43"/>
      <c r="C44" s="40"/>
      <c r="D44" s="208"/>
      <c r="E44" s="91"/>
      <c r="F44" s="85">
        <f t="shared" si="2"/>
        <v>0</v>
      </c>
      <c r="G44" s="276"/>
      <c r="H44" s="90"/>
      <c r="I44" s="1"/>
    </row>
    <row r="45" spans="1:9" x14ac:dyDescent="0.25">
      <c r="A45" s="121"/>
      <c r="B45" s="549"/>
      <c r="C45" s="119"/>
      <c r="D45" s="314"/>
      <c r="E45" s="91"/>
      <c r="F45" s="85">
        <f t="shared" si="2"/>
        <v>0</v>
      </c>
      <c r="G45" s="276"/>
      <c r="H45" s="90"/>
      <c r="I45" s="1"/>
    </row>
    <row r="46" spans="1:9" x14ac:dyDescent="0.25">
      <c r="A46" s="118"/>
      <c r="B46" s="551"/>
      <c r="C46" s="119"/>
      <c r="D46" s="314"/>
      <c r="E46" s="91"/>
      <c r="F46" s="85">
        <f t="shared" si="2"/>
        <v>0</v>
      </c>
      <c r="G46" s="275"/>
      <c r="H46" s="90"/>
      <c r="I46" s="1"/>
    </row>
    <row r="47" spans="1:9" x14ac:dyDescent="0.25">
      <c r="A47" s="121"/>
      <c r="B47" s="549"/>
      <c r="C47" s="106"/>
      <c r="D47" s="358"/>
      <c r="E47" s="91"/>
      <c r="F47" s="85">
        <f t="shared" si="2"/>
        <v>0</v>
      </c>
      <c r="G47" s="276"/>
      <c r="H47" s="90"/>
      <c r="I47" s="1"/>
    </row>
    <row r="48" spans="1:9" x14ac:dyDescent="0.25">
      <c r="A48" s="62"/>
      <c r="B48" s="43"/>
      <c r="C48" s="40"/>
      <c r="D48" s="209"/>
      <c r="E48" s="91"/>
      <c r="F48" s="85">
        <f t="shared" si="2"/>
        <v>0</v>
      </c>
      <c r="G48" s="275"/>
      <c r="H48" s="90"/>
      <c r="I48" s="1"/>
    </row>
    <row r="49" spans="1:9" x14ac:dyDescent="0.25">
      <c r="A49" s="368"/>
      <c r="B49" s="43"/>
      <c r="C49" s="40"/>
      <c r="D49" s="356"/>
      <c r="E49" s="91"/>
      <c r="F49" s="432">
        <f t="shared" si="2"/>
        <v>0</v>
      </c>
      <c r="G49" s="276"/>
      <c r="H49" s="90"/>
      <c r="I49" s="1"/>
    </row>
    <row r="50" spans="1:9" x14ac:dyDescent="0.25">
      <c r="A50" s="42"/>
      <c r="B50" s="579"/>
      <c r="C50" s="40"/>
      <c r="D50" s="357"/>
      <c r="E50" s="91"/>
      <c r="F50" s="85">
        <f t="shared" si="2"/>
        <v>0</v>
      </c>
      <c r="G50" s="276"/>
      <c r="H50" s="90"/>
      <c r="I50" s="1"/>
    </row>
    <row r="51" spans="1:9" x14ac:dyDescent="0.25">
      <c r="A51" s="121"/>
      <c r="B51" s="549"/>
      <c r="C51" s="106"/>
      <c r="D51" s="357"/>
      <c r="E51" s="91"/>
      <c r="F51" s="85">
        <f t="shared" si="2"/>
        <v>0</v>
      </c>
      <c r="G51" s="276"/>
      <c r="H51" s="90"/>
      <c r="I51" s="1"/>
    </row>
    <row r="52" spans="1:9" x14ac:dyDescent="0.25">
      <c r="A52" s="42"/>
      <c r="B52" s="43"/>
      <c r="C52" s="40"/>
      <c r="D52" s="209"/>
      <c r="E52" s="91"/>
      <c r="F52" s="85">
        <f t="shared" si="2"/>
        <v>0</v>
      </c>
      <c r="G52" s="275"/>
      <c r="H52" s="90"/>
      <c r="I52" s="1"/>
    </row>
    <row r="53" spans="1:9" x14ac:dyDescent="0.25">
      <c r="A53" s="42"/>
      <c r="B53" s="43"/>
      <c r="C53" s="40"/>
      <c r="D53" s="360"/>
      <c r="E53" s="91"/>
      <c r="F53" s="85">
        <f t="shared" si="2"/>
        <v>0</v>
      </c>
      <c r="G53" s="276"/>
      <c r="H53" s="90"/>
      <c r="I53" s="1"/>
    </row>
    <row r="54" spans="1:9" x14ac:dyDescent="0.25">
      <c r="A54" s="121"/>
      <c r="B54" s="551"/>
      <c r="C54" s="116"/>
      <c r="D54" s="364"/>
      <c r="E54" s="91"/>
      <c r="F54" s="85">
        <f t="shared" si="2"/>
        <v>0</v>
      </c>
      <c r="G54" s="276"/>
      <c r="H54" s="90"/>
      <c r="I54" s="1"/>
    </row>
    <row r="55" spans="1:9" x14ac:dyDescent="0.25">
      <c r="A55" s="42"/>
      <c r="B55" s="43"/>
      <c r="C55" s="40"/>
      <c r="D55" s="366"/>
      <c r="E55" s="91"/>
      <c r="F55" s="92">
        <f t="shared" si="2"/>
        <v>0</v>
      </c>
      <c r="G55" s="275"/>
      <c r="H55" s="90"/>
      <c r="I55" s="1"/>
    </row>
    <row r="56" spans="1:9" x14ac:dyDescent="0.25">
      <c r="A56" s="42"/>
      <c r="B56" s="43"/>
      <c r="C56" s="40"/>
      <c r="D56" s="255"/>
      <c r="E56" s="91"/>
      <c r="F56" s="93">
        <f t="shared" si="2"/>
        <v>0</v>
      </c>
      <c r="G56" s="276"/>
      <c r="H56" s="90"/>
      <c r="I56" s="1"/>
    </row>
    <row r="57" spans="1:9" x14ac:dyDescent="0.25">
      <c r="A57" s="42"/>
      <c r="B57" s="43"/>
      <c r="C57" s="40"/>
      <c r="D57" s="209"/>
      <c r="E57" s="91"/>
      <c r="F57" s="85">
        <f t="shared" si="2"/>
        <v>0</v>
      </c>
      <c r="G57" s="276"/>
      <c r="H57" s="95"/>
      <c r="I57" s="1"/>
    </row>
    <row r="58" spans="1:9" x14ac:dyDescent="0.25">
      <c r="A58" s="368"/>
      <c r="B58" s="543"/>
      <c r="C58" s="60"/>
      <c r="D58" s="575"/>
      <c r="E58" s="322"/>
      <c r="F58" s="85">
        <f t="shared" si="2"/>
        <v>0</v>
      </c>
      <c r="G58" s="276"/>
      <c r="H58" s="95"/>
      <c r="I58" s="1"/>
    </row>
    <row r="59" spans="1:9" x14ac:dyDescent="0.25">
      <c r="A59" s="133"/>
      <c r="B59" s="120"/>
      <c r="C59" s="119"/>
      <c r="D59" s="364"/>
      <c r="E59" s="322"/>
      <c r="F59" s="85">
        <f t="shared" si="2"/>
        <v>0</v>
      </c>
      <c r="G59" s="276"/>
      <c r="H59" s="95"/>
      <c r="I59" s="1"/>
    </row>
    <row r="60" spans="1:9" x14ac:dyDescent="0.25">
      <c r="A60" s="133"/>
      <c r="B60" s="551"/>
      <c r="C60" s="116"/>
      <c r="D60" s="364"/>
      <c r="E60" s="322"/>
      <c r="F60" s="85">
        <f t="shared" si="2"/>
        <v>0</v>
      </c>
      <c r="G60" s="275"/>
      <c r="H60" s="95"/>
      <c r="I60" s="1"/>
    </row>
    <row r="61" spans="1:9" x14ac:dyDescent="0.25">
      <c r="A61" s="133"/>
      <c r="B61" s="120"/>
      <c r="C61" s="119"/>
      <c r="D61" s="364"/>
      <c r="E61" s="322"/>
      <c r="F61" s="85">
        <f t="shared" si="2"/>
        <v>0</v>
      </c>
      <c r="G61" s="276"/>
      <c r="H61" s="95"/>
      <c r="I61" s="1"/>
    </row>
    <row r="62" spans="1:9" x14ac:dyDescent="0.25">
      <c r="A62" s="368"/>
      <c r="B62" s="44"/>
      <c r="C62" s="40"/>
      <c r="D62" s="366"/>
      <c r="E62" s="322"/>
      <c r="F62" s="85">
        <f t="shared" si="2"/>
        <v>0</v>
      </c>
      <c r="G62" s="275"/>
      <c r="H62" s="95"/>
      <c r="I62" s="1"/>
    </row>
    <row r="63" spans="1:9" x14ac:dyDescent="0.25">
      <c r="A63" s="133"/>
      <c r="B63" s="120"/>
      <c r="C63" s="116"/>
      <c r="D63" s="364"/>
      <c r="E63" s="322"/>
      <c r="F63" s="85">
        <f t="shared" si="2"/>
        <v>0</v>
      </c>
      <c r="G63" s="518"/>
      <c r="H63" s="95"/>
      <c r="I63" s="1"/>
    </row>
    <row r="64" spans="1:9" x14ac:dyDescent="0.25">
      <c r="A64" s="558"/>
      <c r="B64" s="63"/>
      <c r="C64" s="35"/>
      <c r="D64" s="428"/>
      <c r="E64" s="322"/>
      <c r="F64" s="85">
        <f t="shared" si="2"/>
        <v>0</v>
      </c>
      <c r="G64" s="518"/>
      <c r="H64" s="95"/>
      <c r="I64" s="1"/>
    </row>
    <row r="65" spans="1:9" x14ac:dyDescent="0.25">
      <c r="A65" s="133"/>
      <c r="B65" s="551"/>
      <c r="C65" s="116"/>
      <c r="D65" s="357"/>
      <c r="E65" s="322"/>
      <c r="F65" s="85">
        <f t="shared" si="2"/>
        <v>0</v>
      </c>
      <c r="G65" s="276"/>
      <c r="H65" s="95"/>
      <c r="I65" s="1"/>
    </row>
    <row r="66" spans="1:9" ht="15.75" thickBot="1" x14ac:dyDescent="0.3">
      <c r="A66" s="559"/>
      <c r="B66" s="569"/>
      <c r="C66" s="576"/>
      <c r="D66" s="431"/>
      <c r="E66" s="322"/>
      <c r="F66" s="92">
        <f t="shared" ref="F66" si="3">E66</f>
        <v>0</v>
      </c>
      <c r="G66" s="517"/>
      <c r="H66" s="90"/>
      <c r="I66" s="535"/>
    </row>
    <row r="67" spans="1:9" ht="15.75" thickTop="1" x14ac:dyDescent="0.25">
      <c r="A67" s="557"/>
      <c r="E67" s="52"/>
      <c r="F67" s="52"/>
      <c r="G67" s="52"/>
      <c r="H67" s="84"/>
    </row>
  </sheetData>
  <sortState ref="A7:H34">
    <sortCondition descending="1" ref="F7:F34"/>
    <sortCondition ref="H7:H34"/>
  </sortState>
  <mergeCells count="3">
    <mergeCell ref="A4:G4"/>
    <mergeCell ref="E2:G2"/>
    <mergeCell ref="A1:I1"/>
  </mergeCells>
  <pageMargins left="0.70866141732283472" right="0.70866141732283472" top="0.78740157480314965" bottom="0.78740157480314965" header="0.31496062992125984" footer="0.31496062992125984"/>
  <pageSetup paperSize="9" scale="49" orientation="landscape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X83"/>
  <sheetViews>
    <sheetView topLeftCell="A14" zoomScale="90" zoomScaleNormal="90" workbookViewId="0">
      <selection activeCell="W36" sqref="W36"/>
    </sheetView>
  </sheetViews>
  <sheetFormatPr defaultRowHeight="15" x14ac:dyDescent="0.25"/>
  <cols>
    <col min="1" max="1" width="13.42578125" style="98" customWidth="1"/>
    <col min="2" max="2" width="13" style="98" customWidth="1"/>
    <col min="3" max="3" width="8.28515625" style="98" customWidth="1"/>
    <col min="4" max="4" width="30.140625" style="98" customWidth="1"/>
    <col min="5" max="5" width="5.42578125" style="98" customWidth="1"/>
    <col min="6" max="6" width="5.28515625" style="98" customWidth="1"/>
    <col min="7" max="13" width="5" style="98" customWidth="1"/>
    <col min="14" max="14" width="5.85546875" style="98" customWidth="1"/>
    <col min="15" max="17" width="5" style="98" customWidth="1"/>
    <col min="18" max="19" width="8.5703125" style="98" customWidth="1"/>
    <col min="20" max="20" width="9.85546875" style="98" customWidth="1"/>
    <col min="21" max="21" width="8.5703125" style="98" customWidth="1"/>
    <col min="22" max="22" width="5.7109375" style="98" customWidth="1"/>
    <col min="23" max="16384" width="9.140625" style="98"/>
  </cols>
  <sheetData>
    <row r="1" spans="1:24" ht="15" customHeight="1" x14ac:dyDescent="0.25">
      <c r="A1" s="1008" t="s">
        <v>88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  <c r="T1" s="1008"/>
      <c r="U1" s="1008"/>
    </row>
    <row r="2" spans="1:24" ht="15" customHeight="1" x14ac:dyDescent="0.25">
      <c r="A2" s="1008"/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</row>
    <row r="3" spans="1:24" ht="16.5" x14ac:dyDescent="0.3">
      <c r="A3" s="1009" t="s">
        <v>43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10"/>
    </row>
    <row r="4" spans="1:24" ht="16.5" x14ac:dyDescent="0.3">
      <c r="A4" s="1010" t="s">
        <v>89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10"/>
    </row>
    <row r="5" spans="1:24" ht="16.5" x14ac:dyDescent="0.3">
      <c r="A5" s="1009" t="s">
        <v>42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  <c r="U5" s="1010"/>
    </row>
    <row r="6" spans="1:24" ht="15.75" thickBot="1" x14ac:dyDescent="0.3">
      <c r="V6" s="154"/>
    </row>
    <row r="7" spans="1:24" ht="15.75" thickBot="1" x14ac:dyDescent="0.3">
      <c r="A7" s="566" t="s">
        <v>1</v>
      </c>
      <c r="B7" s="153" t="s">
        <v>2</v>
      </c>
      <c r="C7" s="153" t="s">
        <v>41</v>
      </c>
      <c r="D7" s="669" t="s">
        <v>4</v>
      </c>
      <c r="E7" s="668"/>
      <c r="F7" s="1031" t="s">
        <v>40</v>
      </c>
      <c r="G7" s="1031"/>
      <c r="H7" s="672"/>
      <c r="I7" s="617"/>
      <c r="J7" s="1032" t="s">
        <v>39</v>
      </c>
      <c r="K7" s="1032"/>
      <c r="L7" s="674"/>
      <c r="M7" s="617"/>
      <c r="N7" s="1032" t="s">
        <v>38</v>
      </c>
      <c r="O7" s="1032"/>
      <c r="P7" s="1033" t="s">
        <v>37</v>
      </c>
      <c r="Q7" s="1034"/>
      <c r="R7" s="676" t="s">
        <v>24</v>
      </c>
      <c r="S7" s="609" t="s">
        <v>7</v>
      </c>
      <c r="T7" s="149" t="s">
        <v>36</v>
      </c>
      <c r="U7" s="1015" t="s">
        <v>35</v>
      </c>
      <c r="V7" s="1029" t="s">
        <v>34</v>
      </c>
    </row>
    <row r="8" spans="1:24" ht="15.75" thickBot="1" x14ac:dyDescent="0.3">
      <c r="A8" s="567"/>
      <c r="B8" s="148"/>
      <c r="C8" s="148"/>
      <c r="D8" s="670"/>
      <c r="E8" s="671" t="s">
        <v>33</v>
      </c>
      <c r="F8" s="146" t="s">
        <v>33</v>
      </c>
      <c r="G8" s="678" t="s">
        <v>32</v>
      </c>
      <c r="H8" s="673" t="s">
        <v>33</v>
      </c>
      <c r="I8" s="146" t="s">
        <v>33</v>
      </c>
      <c r="J8" s="145" t="s">
        <v>33</v>
      </c>
      <c r="K8" s="679" t="s">
        <v>32</v>
      </c>
      <c r="L8" s="675" t="s">
        <v>33</v>
      </c>
      <c r="M8" s="145" t="s">
        <v>33</v>
      </c>
      <c r="N8" s="145" t="s">
        <v>33</v>
      </c>
      <c r="O8" s="680" t="s">
        <v>32</v>
      </c>
      <c r="P8" s="675" t="s">
        <v>33</v>
      </c>
      <c r="Q8" s="679" t="s">
        <v>32</v>
      </c>
      <c r="R8" s="677" t="s">
        <v>31</v>
      </c>
      <c r="S8" s="610" t="s">
        <v>31</v>
      </c>
      <c r="T8" s="142" t="s">
        <v>30</v>
      </c>
      <c r="U8" s="1015"/>
      <c r="V8" s="1030"/>
    </row>
    <row r="9" spans="1:24" ht="15.75" thickBot="1" x14ac:dyDescent="0.3">
      <c r="A9" s="115" t="s">
        <v>23</v>
      </c>
      <c r="B9" s="114" t="s">
        <v>22</v>
      </c>
      <c r="C9" s="141">
        <v>1997</v>
      </c>
      <c r="D9" s="221" t="s">
        <v>21</v>
      </c>
      <c r="E9" s="733">
        <v>4.8499999999999996</v>
      </c>
      <c r="F9" s="623">
        <v>4.26</v>
      </c>
      <c r="G9" s="682">
        <f>IF(MIN(E9:F9)&gt;10,0,(10.1-CEILING(MIN(E9:F9),0.1))*10)</f>
        <v>58</v>
      </c>
      <c r="H9" s="611">
        <v>708</v>
      </c>
      <c r="I9" s="611">
        <v>699</v>
      </c>
      <c r="J9" s="633">
        <v>0</v>
      </c>
      <c r="K9" s="692">
        <v>55</v>
      </c>
      <c r="L9" s="611">
        <v>777</v>
      </c>
      <c r="M9" s="604">
        <v>851</v>
      </c>
      <c r="N9" s="642">
        <v>845</v>
      </c>
      <c r="O9" s="687">
        <v>35</v>
      </c>
      <c r="P9" s="647">
        <v>49</v>
      </c>
      <c r="Q9" s="699">
        <f t="shared" ref="Q9:Q60" si="0">P9</f>
        <v>49</v>
      </c>
      <c r="R9" s="504">
        <f t="shared" ref="R9:R40" si="1">(G9+K9+O9+Q9)</f>
        <v>197</v>
      </c>
      <c r="S9" s="230">
        <f>RANK(R9,$R$9:$R$36)</f>
        <v>4</v>
      </c>
      <c r="T9" s="1026">
        <f>(R9+R10+R11+R12)</f>
        <v>794</v>
      </c>
      <c r="U9" s="1027">
        <f>(R9+R10+R11+R12)-MIN(R9,R10,R11,R12)</f>
        <v>604</v>
      </c>
      <c r="V9" s="1001">
        <f>RANK(U9,$U$9:$U$36)</f>
        <v>1</v>
      </c>
      <c r="X9" s="414">
        <f>S9</f>
        <v>4</v>
      </c>
    </row>
    <row r="10" spans="1:24" ht="15.75" thickBot="1" x14ac:dyDescent="0.3">
      <c r="A10" s="42" t="s">
        <v>136</v>
      </c>
      <c r="B10" s="44" t="s">
        <v>137</v>
      </c>
      <c r="C10" s="40">
        <v>1997</v>
      </c>
      <c r="D10" s="209" t="s">
        <v>138</v>
      </c>
      <c r="E10" s="734">
        <v>5.0599999999999996</v>
      </c>
      <c r="F10" s="624">
        <v>3.99</v>
      </c>
      <c r="G10" s="682">
        <f t="shared" ref="G10:G73" si="2">IF(MIN(E10:F10)&gt;10,0,(10.1-CEILING(MIN(E10:F10),0.1))*10)</f>
        <v>61</v>
      </c>
      <c r="H10" s="612">
        <v>633</v>
      </c>
      <c r="I10" s="612">
        <v>667</v>
      </c>
      <c r="J10" s="418">
        <v>674</v>
      </c>
      <c r="K10" s="692">
        <v>49</v>
      </c>
      <c r="L10" s="612">
        <v>852</v>
      </c>
      <c r="M10" s="605">
        <v>872</v>
      </c>
      <c r="N10" s="359">
        <v>906</v>
      </c>
      <c r="O10" s="688">
        <v>40</v>
      </c>
      <c r="P10" s="648">
        <v>59</v>
      </c>
      <c r="Q10" s="700">
        <f t="shared" si="0"/>
        <v>59</v>
      </c>
      <c r="R10" s="504">
        <f t="shared" si="1"/>
        <v>209</v>
      </c>
      <c r="S10" s="230">
        <f t="shared" ref="S10:S36" si="3">RANK(R10,$R$9:$R$36)</f>
        <v>2</v>
      </c>
      <c r="T10" s="1026"/>
      <c r="U10" s="1028"/>
      <c r="V10" s="1002"/>
      <c r="X10" s="414">
        <f t="shared" ref="X10:X68" si="4">S10</f>
        <v>2</v>
      </c>
    </row>
    <row r="11" spans="1:24" ht="15.75" thickBot="1" x14ac:dyDescent="0.3">
      <c r="A11" s="31" t="s">
        <v>65</v>
      </c>
      <c r="B11" s="61" t="s">
        <v>54</v>
      </c>
      <c r="C11" s="60">
        <v>2000</v>
      </c>
      <c r="D11" s="208" t="s">
        <v>21</v>
      </c>
      <c r="E11" s="735">
        <v>5</v>
      </c>
      <c r="F11" s="624">
        <v>5.35</v>
      </c>
      <c r="G11" s="682">
        <f t="shared" si="2"/>
        <v>51</v>
      </c>
      <c r="H11" s="612">
        <v>690</v>
      </c>
      <c r="I11" s="612">
        <v>700</v>
      </c>
      <c r="J11" s="418">
        <v>672</v>
      </c>
      <c r="K11" s="692">
        <v>55</v>
      </c>
      <c r="L11" s="612">
        <v>818</v>
      </c>
      <c r="M11" s="605">
        <v>862</v>
      </c>
      <c r="N11" s="359">
        <v>867</v>
      </c>
      <c r="O11" s="685">
        <v>36</v>
      </c>
      <c r="P11" s="648">
        <v>56</v>
      </c>
      <c r="Q11" s="701">
        <f t="shared" si="0"/>
        <v>56</v>
      </c>
      <c r="R11" s="504">
        <f t="shared" si="1"/>
        <v>198</v>
      </c>
      <c r="S11" s="230">
        <f t="shared" si="3"/>
        <v>3</v>
      </c>
      <c r="T11" s="1026"/>
      <c r="U11" s="1028"/>
      <c r="V11" s="1002"/>
      <c r="X11" s="414">
        <f t="shared" si="4"/>
        <v>3</v>
      </c>
    </row>
    <row r="12" spans="1:24" ht="15.75" thickBot="1" x14ac:dyDescent="0.3">
      <c r="A12" s="102" t="s">
        <v>66</v>
      </c>
      <c r="B12" s="140" t="s">
        <v>67</v>
      </c>
      <c r="C12" s="104">
        <v>1999</v>
      </c>
      <c r="D12" s="222" t="s">
        <v>21</v>
      </c>
      <c r="E12" s="736">
        <v>4.6900000000000004</v>
      </c>
      <c r="F12" s="660">
        <v>4.6900000000000004</v>
      </c>
      <c r="G12" s="683">
        <f t="shared" si="2"/>
        <v>53.999999999999993</v>
      </c>
      <c r="H12" s="613">
        <v>658</v>
      </c>
      <c r="I12" s="613">
        <v>660</v>
      </c>
      <c r="J12" s="634">
        <v>680</v>
      </c>
      <c r="K12" s="693">
        <v>51</v>
      </c>
      <c r="L12" s="613">
        <v>0</v>
      </c>
      <c r="M12" s="606">
        <v>786</v>
      </c>
      <c r="N12" s="643">
        <v>753</v>
      </c>
      <c r="O12" s="686">
        <v>28</v>
      </c>
      <c r="P12" s="649">
        <v>57</v>
      </c>
      <c r="Q12" s="702">
        <f t="shared" si="0"/>
        <v>57</v>
      </c>
      <c r="R12" s="504">
        <f t="shared" si="1"/>
        <v>190</v>
      </c>
      <c r="S12" s="230">
        <f t="shared" si="3"/>
        <v>6</v>
      </c>
      <c r="T12" s="1026"/>
      <c r="U12" s="1028"/>
      <c r="V12" s="1003"/>
      <c r="X12" s="414">
        <f t="shared" si="4"/>
        <v>6</v>
      </c>
    </row>
    <row r="13" spans="1:24" ht="15.75" customHeight="1" thickBot="1" x14ac:dyDescent="0.3">
      <c r="A13" s="956" t="s">
        <v>74</v>
      </c>
      <c r="B13" s="957" t="s">
        <v>75</v>
      </c>
      <c r="C13" s="444">
        <v>1999</v>
      </c>
      <c r="D13" s="618" t="s">
        <v>135</v>
      </c>
      <c r="E13" s="737">
        <v>4.57</v>
      </c>
      <c r="F13" s="658">
        <v>4.57</v>
      </c>
      <c r="G13" s="684">
        <f t="shared" si="2"/>
        <v>54.999999999999993</v>
      </c>
      <c r="H13" s="611">
        <v>641</v>
      </c>
      <c r="I13" s="611">
        <v>644</v>
      </c>
      <c r="J13" s="633">
        <v>678</v>
      </c>
      <c r="K13" s="691">
        <v>49</v>
      </c>
      <c r="L13" s="611">
        <v>818</v>
      </c>
      <c r="M13" s="604">
        <v>646</v>
      </c>
      <c r="N13" s="642">
        <v>783</v>
      </c>
      <c r="O13" s="687">
        <v>31</v>
      </c>
      <c r="P13" s="647">
        <v>52</v>
      </c>
      <c r="Q13" s="703">
        <f t="shared" si="0"/>
        <v>52</v>
      </c>
      <c r="R13" s="504">
        <f t="shared" si="1"/>
        <v>187</v>
      </c>
      <c r="S13" s="230">
        <f t="shared" si="3"/>
        <v>7</v>
      </c>
      <c r="T13" s="1026">
        <f>(R13+R14+R15+R16)</f>
        <v>531</v>
      </c>
      <c r="U13" s="1027">
        <f t="shared" ref="U13" si="5">(R13+R14+R15+R16)-MIN(R13,R14,R15,R16)</f>
        <v>531</v>
      </c>
      <c r="V13" s="1001">
        <f t="shared" ref="V13" si="6">RANK(U13,$U$9:$U$36)</f>
        <v>3</v>
      </c>
      <c r="X13" s="414">
        <f t="shared" si="4"/>
        <v>7</v>
      </c>
    </row>
    <row r="14" spans="1:24" ht="15.75" customHeight="1" thickBot="1" x14ac:dyDescent="0.3">
      <c r="A14" s="66" t="s">
        <v>192</v>
      </c>
      <c r="B14" s="65" t="s">
        <v>193</v>
      </c>
      <c r="C14" s="64">
        <v>1998</v>
      </c>
      <c r="D14" s="369" t="s">
        <v>135</v>
      </c>
      <c r="E14" s="737">
        <v>4.3899999999999997</v>
      </c>
      <c r="F14" s="624">
        <v>4.72</v>
      </c>
      <c r="G14" s="685">
        <f t="shared" si="2"/>
        <v>56.999999999999993</v>
      </c>
      <c r="H14" s="612">
        <v>590</v>
      </c>
      <c r="I14" s="612">
        <v>663</v>
      </c>
      <c r="J14" s="418">
        <v>678</v>
      </c>
      <c r="K14" s="693">
        <v>49</v>
      </c>
      <c r="L14" s="612">
        <v>837</v>
      </c>
      <c r="M14" s="605">
        <v>896</v>
      </c>
      <c r="N14" s="359">
        <v>931</v>
      </c>
      <c r="O14" s="685">
        <v>43</v>
      </c>
      <c r="P14" s="648">
        <v>44</v>
      </c>
      <c r="Q14" s="700">
        <f t="shared" si="0"/>
        <v>44</v>
      </c>
      <c r="R14" s="504">
        <f t="shared" si="1"/>
        <v>193</v>
      </c>
      <c r="S14" s="230">
        <f t="shared" si="3"/>
        <v>5</v>
      </c>
      <c r="T14" s="1026"/>
      <c r="U14" s="1028"/>
      <c r="V14" s="1002"/>
      <c r="W14" s="156"/>
      <c r="X14" s="414">
        <f t="shared" si="4"/>
        <v>5</v>
      </c>
    </row>
    <row r="15" spans="1:24" ht="15.75" customHeight="1" thickBot="1" x14ac:dyDescent="0.3">
      <c r="A15" s="974" t="s">
        <v>76</v>
      </c>
      <c r="B15" s="63"/>
      <c r="C15" s="35"/>
      <c r="D15" s="426"/>
      <c r="E15" s="737"/>
      <c r="F15" s="624"/>
      <c r="G15" s="682"/>
      <c r="H15" s="612"/>
      <c r="I15" s="612"/>
      <c r="J15" s="418"/>
      <c r="K15" s="694">
        <v>0</v>
      </c>
      <c r="L15" s="612"/>
      <c r="M15" s="605"/>
      <c r="N15" s="359"/>
      <c r="O15" s="682">
        <v>0</v>
      </c>
      <c r="P15" s="648"/>
      <c r="Q15" s="701">
        <f t="shared" si="0"/>
        <v>0</v>
      </c>
      <c r="R15" s="504">
        <f t="shared" si="1"/>
        <v>0</v>
      </c>
      <c r="S15" s="230">
        <f t="shared" si="3"/>
        <v>24</v>
      </c>
      <c r="T15" s="1026"/>
      <c r="U15" s="1028"/>
      <c r="V15" s="1002"/>
      <c r="X15" s="414">
        <f t="shared" si="4"/>
        <v>24</v>
      </c>
    </row>
    <row r="16" spans="1:24" ht="15.75" customHeight="1" thickBot="1" x14ac:dyDescent="0.3">
      <c r="A16" s="514" t="s">
        <v>77</v>
      </c>
      <c r="B16" s="138" t="s">
        <v>73</v>
      </c>
      <c r="C16" s="515">
        <v>1999</v>
      </c>
      <c r="D16" s="904" t="s">
        <v>135</v>
      </c>
      <c r="E16" s="738">
        <v>7.78</v>
      </c>
      <c r="F16" s="626"/>
      <c r="G16" s="686">
        <f t="shared" si="2"/>
        <v>22.999999999999989</v>
      </c>
      <c r="H16" s="613">
        <v>627</v>
      </c>
      <c r="I16" s="613">
        <v>675</v>
      </c>
      <c r="J16" s="634">
        <v>688</v>
      </c>
      <c r="K16" s="695">
        <v>51</v>
      </c>
      <c r="L16" s="613">
        <v>845</v>
      </c>
      <c r="M16" s="606">
        <v>852</v>
      </c>
      <c r="N16" s="643">
        <v>900</v>
      </c>
      <c r="O16" s="686">
        <v>40</v>
      </c>
      <c r="P16" s="649">
        <v>37</v>
      </c>
      <c r="Q16" s="702">
        <f t="shared" si="0"/>
        <v>37</v>
      </c>
      <c r="R16" s="504">
        <f t="shared" si="1"/>
        <v>151</v>
      </c>
      <c r="S16" s="230">
        <f t="shared" si="3"/>
        <v>16</v>
      </c>
      <c r="T16" s="1026"/>
      <c r="U16" s="1028"/>
      <c r="V16" s="1003"/>
      <c r="X16" s="414">
        <f t="shared" si="4"/>
        <v>16</v>
      </c>
    </row>
    <row r="17" spans="1:24" ht="15.75" customHeight="1" thickBot="1" x14ac:dyDescent="0.3">
      <c r="A17" s="31" t="s">
        <v>93</v>
      </c>
      <c r="B17" s="114" t="s">
        <v>94</v>
      </c>
      <c r="C17" s="141">
        <v>1998</v>
      </c>
      <c r="D17" s="355" t="s">
        <v>98</v>
      </c>
      <c r="E17" s="739">
        <v>6.5</v>
      </c>
      <c r="F17" s="623">
        <v>6.23</v>
      </c>
      <c r="G17" s="687">
        <f t="shared" si="2"/>
        <v>37.999999999999986</v>
      </c>
      <c r="H17" s="611">
        <v>636</v>
      </c>
      <c r="I17" s="611">
        <v>665</v>
      </c>
      <c r="J17" s="633">
        <v>665</v>
      </c>
      <c r="K17" s="691">
        <v>47</v>
      </c>
      <c r="L17" s="611">
        <v>802</v>
      </c>
      <c r="M17" s="604">
        <v>818</v>
      </c>
      <c r="N17" s="642">
        <v>883</v>
      </c>
      <c r="O17" s="687">
        <v>38</v>
      </c>
      <c r="P17" s="647">
        <v>47</v>
      </c>
      <c r="Q17" s="703">
        <f t="shared" si="0"/>
        <v>47</v>
      </c>
      <c r="R17" s="504">
        <f t="shared" si="1"/>
        <v>170</v>
      </c>
      <c r="S17" s="230">
        <f t="shared" si="3"/>
        <v>13</v>
      </c>
      <c r="T17" s="1026">
        <f>(R17+R18+R19+R20)</f>
        <v>586</v>
      </c>
      <c r="U17" s="1027">
        <f t="shared" ref="U17" si="7">(R17+R18+R19+R20)-MIN(R17,R18,R19,R20)</f>
        <v>478</v>
      </c>
      <c r="V17" s="1001">
        <f t="shared" ref="V17" si="8">RANK(U17,$U$9:$U$36)</f>
        <v>6</v>
      </c>
      <c r="X17" s="414">
        <f t="shared" si="4"/>
        <v>13</v>
      </c>
    </row>
    <row r="18" spans="1:24" ht="15.75" customHeight="1" thickBot="1" x14ac:dyDescent="0.3">
      <c r="A18" s="42" t="s">
        <v>190</v>
      </c>
      <c r="B18" s="61" t="s">
        <v>191</v>
      </c>
      <c r="C18" s="58">
        <v>1999</v>
      </c>
      <c r="D18" s="197" t="s">
        <v>98</v>
      </c>
      <c r="E18" s="740">
        <v>7.81</v>
      </c>
      <c r="F18" s="624">
        <v>7.72</v>
      </c>
      <c r="G18" s="685">
        <f t="shared" si="2"/>
        <v>22.999999999999989</v>
      </c>
      <c r="H18" s="612">
        <v>570</v>
      </c>
      <c r="I18" s="612">
        <v>574</v>
      </c>
      <c r="J18" s="418">
        <v>0</v>
      </c>
      <c r="K18" s="693">
        <v>29</v>
      </c>
      <c r="L18" s="612">
        <v>703</v>
      </c>
      <c r="M18" s="605">
        <v>746</v>
      </c>
      <c r="N18" s="359">
        <v>576</v>
      </c>
      <c r="O18" s="688">
        <v>24</v>
      </c>
      <c r="P18" s="648">
        <v>32</v>
      </c>
      <c r="Q18" s="700">
        <f t="shared" si="0"/>
        <v>32</v>
      </c>
      <c r="R18" s="504">
        <f t="shared" si="1"/>
        <v>107.99999999999999</v>
      </c>
      <c r="S18" s="230">
        <f t="shared" si="3"/>
        <v>22</v>
      </c>
      <c r="T18" s="1026"/>
      <c r="U18" s="1028"/>
      <c r="V18" s="1002"/>
      <c r="X18" s="414">
        <f t="shared" si="4"/>
        <v>22</v>
      </c>
    </row>
    <row r="19" spans="1:24" ht="15.75" customHeight="1" thickBot="1" x14ac:dyDescent="0.3">
      <c r="A19" s="42" t="s">
        <v>95</v>
      </c>
      <c r="B19" s="59" t="s">
        <v>96</v>
      </c>
      <c r="C19" s="58">
        <v>1999</v>
      </c>
      <c r="D19" s="197" t="s">
        <v>98</v>
      </c>
      <c r="E19" s="740">
        <v>11.03</v>
      </c>
      <c r="F19" s="624">
        <v>13.31</v>
      </c>
      <c r="G19" s="682">
        <f t="shared" si="2"/>
        <v>0</v>
      </c>
      <c r="H19" s="612">
        <v>680</v>
      </c>
      <c r="I19" s="612">
        <v>665</v>
      </c>
      <c r="J19" s="418">
        <v>659</v>
      </c>
      <c r="K19" s="692">
        <v>51</v>
      </c>
      <c r="L19" s="612">
        <v>768</v>
      </c>
      <c r="M19" s="605">
        <v>782</v>
      </c>
      <c r="N19" s="359">
        <v>872</v>
      </c>
      <c r="O19" s="685">
        <v>37</v>
      </c>
      <c r="P19" s="648">
        <v>42</v>
      </c>
      <c r="Q19" s="700">
        <f t="shared" si="0"/>
        <v>42</v>
      </c>
      <c r="R19" s="504">
        <f t="shared" si="1"/>
        <v>130</v>
      </c>
      <c r="S19" s="230">
        <f t="shared" si="3"/>
        <v>20</v>
      </c>
      <c r="T19" s="1026"/>
      <c r="U19" s="1028"/>
      <c r="V19" s="1002"/>
      <c r="X19" s="414">
        <f t="shared" si="4"/>
        <v>20</v>
      </c>
    </row>
    <row r="20" spans="1:24" ht="15.75" customHeight="1" thickBot="1" x14ac:dyDescent="0.3">
      <c r="A20" s="102" t="s">
        <v>97</v>
      </c>
      <c r="B20" s="140" t="s">
        <v>53</v>
      </c>
      <c r="C20" s="104">
        <v>2001</v>
      </c>
      <c r="D20" s="367" t="s">
        <v>98</v>
      </c>
      <c r="E20" s="741">
        <v>5.94</v>
      </c>
      <c r="F20" s="627">
        <v>5.96</v>
      </c>
      <c r="G20" s="686">
        <f t="shared" si="2"/>
        <v>41</v>
      </c>
      <c r="H20" s="613">
        <v>684</v>
      </c>
      <c r="I20" s="614">
        <v>685</v>
      </c>
      <c r="J20" s="635">
        <v>704</v>
      </c>
      <c r="K20" s="693">
        <v>55</v>
      </c>
      <c r="L20" s="613">
        <v>947</v>
      </c>
      <c r="M20" s="606">
        <v>947</v>
      </c>
      <c r="N20" s="643">
        <v>927</v>
      </c>
      <c r="O20" s="686">
        <v>44</v>
      </c>
      <c r="P20" s="649">
        <v>38</v>
      </c>
      <c r="Q20" s="704">
        <f t="shared" si="0"/>
        <v>38</v>
      </c>
      <c r="R20" s="504">
        <f t="shared" si="1"/>
        <v>178</v>
      </c>
      <c r="S20" s="230">
        <f t="shared" si="3"/>
        <v>10</v>
      </c>
      <c r="T20" s="1026"/>
      <c r="U20" s="1028"/>
      <c r="V20" s="1003"/>
      <c r="X20" s="414">
        <f t="shared" si="4"/>
        <v>10</v>
      </c>
    </row>
    <row r="21" spans="1:24" ht="15.75" customHeight="1" thickBot="1" x14ac:dyDescent="0.3">
      <c r="A21" s="963" t="s">
        <v>104</v>
      </c>
      <c r="B21" s="964" t="s">
        <v>105</v>
      </c>
      <c r="C21" s="141">
        <v>1997</v>
      </c>
      <c r="D21" s="355" t="s">
        <v>112</v>
      </c>
      <c r="E21" s="739"/>
      <c r="F21" s="628"/>
      <c r="G21" s="681"/>
      <c r="H21" s="611"/>
      <c r="I21" s="604"/>
      <c r="J21" s="636"/>
      <c r="K21" s="696">
        <v>0</v>
      </c>
      <c r="L21" s="611"/>
      <c r="M21" s="604"/>
      <c r="N21" s="636"/>
      <c r="O21" s="681">
        <v>0</v>
      </c>
      <c r="P21" s="650"/>
      <c r="Q21" s="699">
        <f t="shared" si="0"/>
        <v>0</v>
      </c>
      <c r="R21" s="504">
        <f t="shared" si="1"/>
        <v>0</v>
      </c>
      <c r="S21" s="230">
        <f t="shared" si="3"/>
        <v>24</v>
      </c>
      <c r="T21" s="1026">
        <f>(R21+R22+R23+R24)</f>
        <v>0</v>
      </c>
      <c r="U21" s="1027">
        <f t="shared" ref="U21" si="9">(R21+R22+R23+R24)-MIN(R21,R22,R23,R24)</f>
        <v>0</v>
      </c>
      <c r="V21" s="1001">
        <f t="shared" ref="V21" si="10">RANK(U21,$U$9:$U$36)</f>
        <v>7</v>
      </c>
      <c r="X21" s="414">
        <f t="shared" si="4"/>
        <v>24</v>
      </c>
    </row>
    <row r="22" spans="1:24" ht="15.75" customHeight="1" thickBot="1" x14ac:dyDescent="0.3">
      <c r="A22" s="965" t="s">
        <v>106</v>
      </c>
      <c r="B22" s="966" t="s">
        <v>107</v>
      </c>
      <c r="C22" s="58">
        <v>2000</v>
      </c>
      <c r="D22" s="197" t="s">
        <v>112</v>
      </c>
      <c r="E22" s="740"/>
      <c r="F22" s="629"/>
      <c r="G22" s="682"/>
      <c r="H22" s="612"/>
      <c r="I22" s="605"/>
      <c r="J22" s="637"/>
      <c r="K22" s="692">
        <v>0</v>
      </c>
      <c r="L22" s="612"/>
      <c r="M22" s="605"/>
      <c r="N22" s="637"/>
      <c r="O22" s="688">
        <v>0</v>
      </c>
      <c r="P22" s="651"/>
      <c r="Q22" s="700">
        <f t="shared" si="0"/>
        <v>0</v>
      </c>
      <c r="R22" s="504">
        <f t="shared" si="1"/>
        <v>0</v>
      </c>
      <c r="S22" s="230">
        <f t="shared" si="3"/>
        <v>24</v>
      </c>
      <c r="T22" s="1026"/>
      <c r="U22" s="1028"/>
      <c r="V22" s="1002"/>
      <c r="X22" s="414">
        <f t="shared" si="4"/>
        <v>24</v>
      </c>
    </row>
    <row r="23" spans="1:24" ht="15.75" customHeight="1" thickBot="1" x14ac:dyDescent="0.3">
      <c r="A23" s="965" t="s">
        <v>108</v>
      </c>
      <c r="B23" s="967" t="s">
        <v>109</v>
      </c>
      <c r="C23" s="58"/>
      <c r="D23" s="356" t="s">
        <v>112</v>
      </c>
      <c r="E23" s="740"/>
      <c r="F23" s="629"/>
      <c r="G23" s="688"/>
      <c r="H23" s="612"/>
      <c r="I23" s="605"/>
      <c r="J23" s="637"/>
      <c r="K23" s="692">
        <v>0</v>
      </c>
      <c r="L23" s="612"/>
      <c r="M23" s="605"/>
      <c r="N23" s="637"/>
      <c r="O23" s="688">
        <v>0</v>
      </c>
      <c r="P23" s="651"/>
      <c r="Q23" s="701">
        <f t="shared" si="0"/>
        <v>0</v>
      </c>
      <c r="R23" s="504">
        <f t="shared" si="1"/>
        <v>0</v>
      </c>
      <c r="S23" s="230">
        <f t="shared" si="3"/>
        <v>24</v>
      </c>
      <c r="T23" s="1026"/>
      <c r="U23" s="1028"/>
      <c r="V23" s="1002"/>
      <c r="X23" s="414">
        <f t="shared" si="4"/>
        <v>24</v>
      </c>
    </row>
    <row r="24" spans="1:24" ht="15.75" customHeight="1" thickBot="1" x14ac:dyDescent="0.3">
      <c r="A24" s="968" t="s">
        <v>110</v>
      </c>
      <c r="B24" s="969" t="s">
        <v>111</v>
      </c>
      <c r="C24" s="104">
        <v>2000</v>
      </c>
      <c r="D24" s="361" t="s">
        <v>112</v>
      </c>
      <c r="E24" s="742"/>
      <c r="F24" s="630"/>
      <c r="G24" s="689"/>
      <c r="H24" s="613"/>
      <c r="I24" s="606"/>
      <c r="J24" s="638"/>
      <c r="K24" s="693">
        <v>0</v>
      </c>
      <c r="L24" s="613"/>
      <c r="M24" s="606"/>
      <c r="N24" s="638"/>
      <c r="O24" s="685">
        <v>0</v>
      </c>
      <c r="P24" s="652"/>
      <c r="Q24" s="702">
        <f t="shared" si="0"/>
        <v>0</v>
      </c>
      <c r="R24" s="504">
        <f t="shared" si="1"/>
        <v>0</v>
      </c>
      <c r="S24" s="230">
        <f t="shared" si="3"/>
        <v>24</v>
      </c>
      <c r="T24" s="1026"/>
      <c r="U24" s="1028"/>
      <c r="V24" s="1003"/>
      <c r="X24" s="414">
        <f t="shared" si="4"/>
        <v>24</v>
      </c>
    </row>
    <row r="25" spans="1:24" ht="15.75" customHeight="1" thickBot="1" x14ac:dyDescent="0.3">
      <c r="A25" s="137" t="s">
        <v>147</v>
      </c>
      <c r="B25" s="123" t="s">
        <v>53</v>
      </c>
      <c r="C25" s="122">
        <v>1997</v>
      </c>
      <c r="D25" s="315" t="s">
        <v>146</v>
      </c>
      <c r="E25" s="743">
        <v>4.21</v>
      </c>
      <c r="F25" s="628">
        <v>5.6</v>
      </c>
      <c r="G25" s="681">
        <f t="shared" si="2"/>
        <v>58</v>
      </c>
      <c r="H25" s="611">
        <v>679</v>
      </c>
      <c r="I25" s="604">
        <v>684</v>
      </c>
      <c r="J25" s="636">
        <v>693</v>
      </c>
      <c r="K25" s="691">
        <v>53</v>
      </c>
      <c r="L25" s="611">
        <v>562</v>
      </c>
      <c r="M25" s="604">
        <v>658</v>
      </c>
      <c r="N25" s="636">
        <v>817</v>
      </c>
      <c r="O25" s="681">
        <v>31</v>
      </c>
      <c r="P25" s="650">
        <v>44</v>
      </c>
      <c r="Q25" s="699">
        <f t="shared" si="0"/>
        <v>44</v>
      </c>
      <c r="R25" s="504">
        <f t="shared" si="1"/>
        <v>186</v>
      </c>
      <c r="S25" s="230">
        <f t="shared" si="3"/>
        <v>8</v>
      </c>
      <c r="T25" s="1026">
        <f>(R25+R26+R27+R28)</f>
        <v>664</v>
      </c>
      <c r="U25" s="1027">
        <f t="shared" ref="U25" si="11">(R25+R26+R27+R28)-MIN(R25,R26,R27,R28)</f>
        <v>517</v>
      </c>
      <c r="V25" s="1001">
        <f t="shared" ref="V25" si="12">RANK(U25,$U$9:$U$36)</f>
        <v>4</v>
      </c>
      <c r="X25" s="414">
        <f t="shared" si="4"/>
        <v>8</v>
      </c>
    </row>
    <row r="26" spans="1:24" ht="15.75" customHeight="1" thickBot="1" x14ac:dyDescent="0.3">
      <c r="A26" s="108" t="s">
        <v>148</v>
      </c>
      <c r="B26" s="120" t="s">
        <v>149</v>
      </c>
      <c r="C26" s="119">
        <v>1999</v>
      </c>
      <c r="D26" s="357" t="s">
        <v>146</v>
      </c>
      <c r="E26" s="744">
        <v>6.73</v>
      </c>
      <c r="F26" s="629"/>
      <c r="G26" s="688">
        <f t="shared" si="2"/>
        <v>32.999999999999986</v>
      </c>
      <c r="H26" s="612">
        <v>584</v>
      </c>
      <c r="I26" s="605">
        <v>594</v>
      </c>
      <c r="J26" s="637">
        <v>616</v>
      </c>
      <c r="K26" s="693">
        <v>37</v>
      </c>
      <c r="L26" s="612">
        <v>848</v>
      </c>
      <c r="M26" s="605">
        <v>875</v>
      </c>
      <c r="N26" s="637">
        <v>870</v>
      </c>
      <c r="O26" s="682">
        <v>37</v>
      </c>
      <c r="P26" s="651">
        <v>48</v>
      </c>
      <c r="Q26" s="700">
        <f t="shared" si="0"/>
        <v>48</v>
      </c>
      <c r="R26" s="504">
        <f t="shared" si="1"/>
        <v>155</v>
      </c>
      <c r="S26" s="230">
        <f t="shared" si="3"/>
        <v>15</v>
      </c>
      <c r="T26" s="1026"/>
      <c r="U26" s="1028"/>
      <c r="V26" s="1002"/>
      <c r="X26" s="414">
        <f t="shared" si="4"/>
        <v>15</v>
      </c>
    </row>
    <row r="27" spans="1:24" ht="15.75" customHeight="1" thickBot="1" x14ac:dyDescent="0.3">
      <c r="A27" s="121" t="s">
        <v>150</v>
      </c>
      <c r="B27" s="120" t="s">
        <v>151</v>
      </c>
      <c r="C27" s="119">
        <v>2000</v>
      </c>
      <c r="D27" s="357" t="s">
        <v>146</v>
      </c>
      <c r="E27" s="744">
        <v>5.75</v>
      </c>
      <c r="F27" s="629">
        <v>4.75</v>
      </c>
      <c r="G27" s="688">
        <f t="shared" si="2"/>
        <v>52.999999999999986</v>
      </c>
      <c r="H27" s="612">
        <v>662</v>
      </c>
      <c r="I27" s="605">
        <v>642</v>
      </c>
      <c r="J27" s="637">
        <v>0</v>
      </c>
      <c r="K27" s="694">
        <v>47</v>
      </c>
      <c r="L27" s="612">
        <v>673</v>
      </c>
      <c r="M27" s="605">
        <v>827</v>
      </c>
      <c r="N27" s="637">
        <v>776</v>
      </c>
      <c r="O27" s="698">
        <v>32</v>
      </c>
      <c r="P27" s="651">
        <v>44</v>
      </c>
      <c r="Q27" s="701">
        <f t="shared" si="0"/>
        <v>44</v>
      </c>
      <c r="R27" s="504">
        <f t="shared" si="1"/>
        <v>176</v>
      </c>
      <c r="S27" s="230">
        <f t="shared" si="3"/>
        <v>11</v>
      </c>
      <c r="T27" s="1026"/>
      <c r="U27" s="1028"/>
      <c r="V27" s="1002"/>
      <c r="X27" s="414">
        <f t="shared" si="4"/>
        <v>11</v>
      </c>
    </row>
    <row r="28" spans="1:24" ht="15.75" customHeight="1" thickBot="1" x14ac:dyDescent="0.3">
      <c r="A28" s="130" t="s">
        <v>186</v>
      </c>
      <c r="B28" s="129" t="s">
        <v>105</v>
      </c>
      <c r="C28" s="128">
        <v>2000</v>
      </c>
      <c r="D28" s="363" t="s">
        <v>146</v>
      </c>
      <c r="E28" s="745">
        <v>5.15</v>
      </c>
      <c r="F28" s="663">
        <v>9</v>
      </c>
      <c r="G28" s="690">
        <f t="shared" si="2"/>
        <v>48.999999999999993</v>
      </c>
      <c r="H28" s="664">
        <v>596</v>
      </c>
      <c r="I28" s="665">
        <v>0</v>
      </c>
      <c r="J28" s="666">
        <v>0</v>
      </c>
      <c r="K28" s="695">
        <v>33</v>
      </c>
      <c r="L28" s="664">
        <v>0</v>
      </c>
      <c r="M28" s="667">
        <v>726</v>
      </c>
      <c r="N28" s="639">
        <v>762</v>
      </c>
      <c r="O28" s="686">
        <v>26</v>
      </c>
      <c r="P28" s="653">
        <v>39</v>
      </c>
      <c r="Q28" s="702">
        <f t="shared" si="0"/>
        <v>39</v>
      </c>
      <c r="R28" s="504">
        <f t="shared" si="1"/>
        <v>147</v>
      </c>
      <c r="S28" s="230">
        <f t="shared" si="3"/>
        <v>17</v>
      </c>
      <c r="T28" s="1026"/>
      <c r="U28" s="1028"/>
      <c r="V28" s="1003"/>
      <c r="X28" s="414">
        <f t="shared" si="4"/>
        <v>17</v>
      </c>
    </row>
    <row r="29" spans="1:24" ht="15.75" customHeight="1" thickBot="1" x14ac:dyDescent="0.3">
      <c r="A29" s="115" t="s">
        <v>164</v>
      </c>
      <c r="B29" s="114" t="s">
        <v>165</v>
      </c>
      <c r="C29" s="103">
        <v>1998</v>
      </c>
      <c r="D29" s="221" t="s">
        <v>163</v>
      </c>
      <c r="E29" s="735">
        <v>4.03</v>
      </c>
      <c r="F29" s="658">
        <v>3.78</v>
      </c>
      <c r="G29" s="684">
        <f t="shared" si="2"/>
        <v>62.999999999999986</v>
      </c>
      <c r="H29" s="612">
        <v>666</v>
      </c>
      <c r="I29" s="661">
        <v>707</v>
      </c>
      <c r="J29" s="662">
        <v>684</v>
      </c>
      <c r="K29" s="691">
        <v>55</v>
      </c>
      <c r="L29" s="612">
        <v>742</v>
      </c>
      <c r="M29" s="605">
        <v>833</v>
      </c>
      <c r="N29" s="640">
        <v>802</v>
      </c>
      <c r="O29" s="681">
        <v>33</v>
      </c>
      <c r="P29" s="654">
        <v>64</v>
      </c>
      <c r="Q29" s="699">
        <f t="shared" si="0"/>
        <v>64</v>
      </c>
      <c r="R29" s="504">
        <f t="shared" si="1"/>
        <v>215</v>
      </c>
      <c r="S29" s="230">
        <f t="shared" si="3"/>
        <v>1</v>
      </c>
      <c r="T29" s="1026">
        <f>(R29+R30+R31+R32)</f>
        <v>670</v>
      </c>
      <c r="U29" s="1027">
        <f t="shared" ref="U29" si="13">(R29+R30+R31+R32)-MIN(R29,R30,R31,R32)</f>
        <v>533</v>
      </c>
      <c r="V29" s="1001">
        <f t="shared" ref="V29" si="14">RANK(U29,$U$9:$U$36)</f>
        <v>2</v>
      </c>
      <c r="X29" s="414">
        <f t="shared" si="4"/>
        <v>1</v>
      </c>
    </row>
    <row r="30" spans="1:24" ht="15.75" customHeight="1" thickBot="1" x14ac:dyDescent="0.3">
      <c r="A30" s="42" t="s">
        <v>166</v>
      </c>
      <c r="B30" s="44" t="s">
        <v>167</v>
      </c>
      <c r="C30" s="113">
        <v>2000</v>
      </c>
      <c r="D30" s="209" t="s">
        <v>163</v>
      </c>
      <c r="E30" s="734">
        <v>5.69</v>
      </c>
      <c r="F30" s="624">
        <v>5.25</v>
      </c>
      <c r="G30" s="685">
        <f t="shared" si="2"/>
        <v>47.999999999999986</v>
      </c>
      <c r="H30" s="612">
        <v>663</v>
      </c>
      <c r="I30" s="605">
        <v>662</v>
      </c>
      <c r="J30" s="359">
        <v>687</v>
      </c>
      <c r="K30" s="693">
        <v>51</v>
      </c>
      <c r="L30" s="612">
        <v>738</v>
      </c>
      <c r="M30" s="605">
        <v>718</v>
      </c>
      <c r="N30" s="359">
        <v>753</v>
      </c>
      <c r="O30" s="688">
        <v>25</v>
      </c>
      <c r="P30" s="648">
        <v>50</v>
      </c>
      <c r="Q30" s="705">
        <f t="shared" si="0"/>
        <v>50</v>
      </c>
      <c r="R30" s="504">
        <f t="shared" si="1"/>
        <v>174</v>
      </c>
      <c r="S30" s="230">
        <f t="shared" si="3"/>
        <v>12</v>
      </c>
      <c r="T30" s="1026"/>
      <c r="U30" s="1028"/>
      <c r="V30" s="1002"/>
      <c r="X30" s="414">
        <f t="shared" si="4"/>
        <v>12</v>
      </c>
    </row>
    <row r="31" spans="1:24" ht="15.75" customHeight="1" thickBot="1" x14ac:dyDescent="0.3">
      <c r="A31" s="42" t="s">
        <v>168</v>
      </c>
      <c r="B31" s="44" t="s">
        <v>169</v>
      </c>
      <c r="C31" s="113">
        <v>2000</v>
      </c>
      <c r="D31" s="209" t="s">
        <v>163</v>
      </c>
      <c r="E31" s="734">
        <v>6.59</v>
      </c>
      <c r="F31" s="624">
        <v>6.56</v>
      </c>
      <c r="G31" s="682">
        <f t="shared" si="2"/>
        <v>34.999999999999993</v>
      </c>
      <c r="H31" s="612">
        <v>0</v>
      </c>
      <c r="I31" s="605">
        <v>649</v>
      </c>
      <c r="J31" s="359">
        <v>638</v>
      </c>
      <c r="K31" s="692">
        <v>43</v>
      </c>
      <c r="L31" s="612">
        <v>808</v>
      </c>
      <c r="M31" s="605">
        <v>817</v>
      </c>
      <c r="N31" s="359">
        <v>837</v>
      </c>
      <c r="O31" s="685">
        <v>33</v>
      </c>
      <c r="P31" s="648">
        <v>33</v>
      </c>
      <c r="Q31" s="700">
        <f t="shared" si="0"/>
        <v>33</v>
      </c>
      <c r="R31" s="504">
        <f t="shared" si="1"/>
        <v>144</v>
      </c>
      <c r="S31" s="230">
        <f t="shared" si="3"/>
        <v>18</v>
      </c>
      <c r="T31" s="1026"/>
      <c r="U31" s="1028"/>
      <c r="V31" s="1002"/>
      <c r="X31" s="414">
        <f t="shared" si="4"/>
        <v>18</v>
      </c>
    </row>
    <row r="32" spans="1:24" ht="15.75" customHeight="1" thickBot="1" x14ac:dyDescent="0.3">
      <c r="A32" s="111" t="s">
        <v>170</v>
      </c>
      <c r="B32" s="110" t="s">
        <v>171</v>
      </c>
      <c r="C32" s="109">
        <v>2000</v>
      </c>
      <c r="D32" s="362" t="s">
        <v>163</v>
      </c>
      <c r="E32" s="746">
        <v>7.01</v>
      </c>
      <c r="F32" s="632">
        <v>7.16</v>
      </c>
      <c r="G32" s="686">
        <f t="shared" si="2"/>
        <v>29.999999999999993</v>
      </c>
      <c r="H32" s="613">
        <v>602</v>
      </c>
      <c r="I32" s="606">
        <v>627</v>
      </c>
      <c r="J32" s="641">
        <v>620</v>
      </c>
      <c r="K32" s="693">
        <v>39</v>
      </c>
      <c r="L32" s="613">
        <v>0</v>
      </c>
      <c r="M32" s="606">
        <v>752</v>
      </c>
      <c r="N32" s="641">
        <v>0</v>
      </c>
      <c r="O32" s="686">
        <v>25</v>
      </c>
      <c r="P32" s="655">
        <v>43</v>
      </c>
      <c r="Q32" s="704">
        <f t="shared" si="0"/>
        <v>43</v>
      </c>
      <c r="R32" s="622">
        <f t="shared" si="1"/>
        <v>137</v>
      </c>
      <c r="S32" s="230">
        <f t="shared" si="3"/>
        <v>19</v>
      </c>
      <c r="T32" s="1026"/>
      <c r="U32" s="1028"/>
      <c r="V32" s="1003"/>
      <c r="X32" s="414">
        <f t="shared" si="4"/>
        <v>19</v>
      </c>
    </row>
    <row r="33" spans="1:24" ht="15.75" customHeight="1" thickBot="1" x14ac:dyDescent="0.3">
      <c r="A33" s="108" t="s">
        <v>172</v>
      </c>
      <c r="B33" s="107" t="s">
        <v>173</v>
      </c>
      <c r="C33" s="106">
        <v>2001</v>
      </c>
      <c r="D33" s="314" t="s">
        <v>178</v>
      </c>
      <c r="E33" s="747">
        <v>4.34</v>
      </c>
      <c r="F33" s="631">
        <v>4.28</v>
      </c>
      <c r="G33" s="687">
        <f t="shared" si="2"/>
        <v>58</v>
      </c>
      <c r="H33" s="611">
        <v>0</v>
      </c>
      <c r="I33" s="604">
        <v>0</v>
      </c>
      <c r="J33" s="642">
        <v>680</v>
      </c>
      <c r="K33" s="691">
        <v>51</v>
      </c>
      <c r="L33" s="611">
        <v>0</v>
      </c>
      <c r="M33" s="604">
        <v>868</v>
      </c>
      <c r="N33" s="642">
        <v>872</v>
      </c>
      <c r="O33" s="681">
        <v>37</v>
      </c>
      <c r="P33" s="647">
        <v>38</v>
      </c>
      <c r="Q33" s="699">
        <f t="shared" si="0"/>
        <v>38</v>
      </c>
      <c r="R33" s="504">
        <f t="shared" si="1"/>
        <v>184</v>
      </c>
      <c r="S33" s="230">
        <f t="shared" si="3"/>
        <v>9</v>
      </c>
      <c r="T33" s="1026">
        <f>(R33+R34+R35+R36)</f>
        <v>585</v>
      </c>
      <c r="U33" s="1027">
        <f t="shared" ref="U33" si="15">(R33+R34+R35+R36)-MIN(R33,R34,R35,R36)</f>
        <v>484</v>
      </c>
      <c r="V33" s="1001">
        <f t="shared" ref="V33" si="16">RANK(U33,$U$9:$U$36)</f>
        <v>5</v>
      </c>
      <c r="X33" s="414">
        <f t="shared" si="4"/>
        <v>9</v>
      </c>
    </row>
    <row r="34" spans="1:24" ht="15.75" customHeight="1" thickBot="1" x14ac:dyDescent="0.3">
      <c r="A34" s="136" t="s">
        <v>174</v>
      </c>
      <c r="B34" s="135" t="s">
        <v>175</v>
      </c>
      <c r="C34" s="134">
        <v>1998</v>
      </c>
      <c r="D34" s="314" t="s">
        <v>178</v>
      </c>
      <c r="E34" s="747">
        <v>6.37</v>
      </c>
      <c r="F34" s="624">
        <v>7.97</v>
      </c>
      <c r="G34" s="685">
        <f t="shared" si="2"/>
        <v>36.999999999999993</v>
      </c>
      <c r="H34" s="612">
        <v>0</v>
      </c>
      <c r="I34" s="605">
        <v>588</v>
      </c>
      <c r="J34" s="359">
        <v>0</v>
      </c>
      <c r="K34" s="692">
        <v>31</v>
      </c>
      <c r="L34" s="612">
        <v>628</v>
      </c>
      <c r="M34" s="605">
        <v>0</v>
      </c>
      <c r="N34" s="359">
        <v>0</v>
      </c>
      <c r="O34" s="688">
        <v>12</v>
      </c>
      <c r="P34" s="648">
        <v>50</v>
      </c>
      <c r="Q34" s="700">
        <f t="shared" si="0"/>
        <v>50</v>
      </c>
      <c r="R34" s="504">
        <f t="shared" si="1"/>
        <v>130</v>
      </c>
      <c r="S34" s="230">
        <f t="shared" si="3"/>
        <v>20</v>
      </c>
      <c r="T34" s="1026"/>
      <c r="U34" s="1028"/>
      <c r="V34" s="1002"/>
      <c r="X34" s="414">
        <f t="shared" si="4"/>
        <v>20</v>
      </c>
    </row>
    <row r="35" spans="1:24" ht="15.75" customHeight="1" thickBot="1" x14ac:dyDescent="0.3">
      <c r="A35" s="133" t="s">
        <v>176</v>
      </c>
      <c r="B35" s="132" t="s">
        <v>111</v>
      </c>
      <c r="C35" s="131">
        <v>1999</v>
      </c>
      <c r="D35" s="314" t="s">
        <v>178</v>
      </c>
      <c r="E35" s="747">
        <v>4.12</v>
      </c>
      <c r="F35" s="624">
        <v>5.16</v>
      </c>
      <c r="G35" s="682">
        <f t="shared" si="2"/>
        <v>58.999999999999993</v>
      </c>
      <c r="H35" s="612">
        <v>623</v>
      </c>
      <c r="I35" s="605">
        <v>621</v>
      </c>
      <c r="J35" s="359">
        <v>620</v>
      </c>
      <c r="K35" s="693">
        <v>39</v>
      </c>
      <c r="L35" s="612">
        <v>582</v>
      </c>
      <c r="M35" s="605">
        <v>718</v>
      </c>
      <c r="N35" s="359">
        <v>774</v>
      </c>
      <c r="O35" s="685">
        <v>27</v>
      </c>
      <c r="P35" s="648">
        <v>45</v>
      </c>
      <c r="Q35" s="700">
        <f t="shared" si="0"/>
        <v>45</v>
      </c>
      <c r="R35" s="504">
        <f t="shared" si="1"/>
        <v>170</v>
      </c>
      <c r="S35" s="230">
        <f t="shared" si="3"/>
        <v>13</v>
      </c>
      <c r="T35" s="1026"/>
      <c r="U35" s="1028"/>
      <c r="V35" s="1002"/>
      <c r="X35" s="414">
        <f t="shared" si="4"/>
        <v>13</v>
      </c>
    </row>
    <row r="36" spans="1:24" ht="15.75" customHeight="1" thickBot="1" x14ac:dyDescent="0.3">
      <c r="A36" s="130" t="s">
        <v>177</v>
      </c>
      <c r="B36" s="129" t="s">
        <v>84</v>
      </c>
      <c r="C36" s="128">
        <v>1998</v>
      </c>
      <c r="D36" s="363" t="s">
        <v>178</v>
      </c>
      <c r="E36" s="748">
        <v>10.199999999999999</v>
      </c>
      <c r="F36" s="627">
        <v>12.78</v>
      </c>
      <c r="G36" s="686">
        <f t="shared" si="2"/>
        <v>0</v>
      </c>
      <c r="H36" s="613">
        <v>583</v>
      </c>
      <c r="I36" s="606">
        <v>606</v>
      </c>
      <c r="J36" s="643">
        <v>610</v>
      </c>
      <c r="K36" s="695">
        <v>37</v>
      </c>
      <c r="L36" s="613">
        <v>753</v>
      </c>
      <c r="M36" s="606">
        <v>802</v>
      </c>
      <c r="N36" s="643">
        <v>766</v>
      </c>
      <c r="O36" s="686">
        <v>30</v>
      </c>
      <c r="P36" s="649">
        <v>34</v>
      </c>
      <c r="Q36" s="704">
        <f t="shared" si="0"/>
        <v>34</v>
      </c>
      <c r="R36" s="504">
        <f t="shared" si="1"/>
        <v>101</v>
      </c>
      <c r="S36" s="230">
        <f t="shared" si="3"/>
        <v>23</v>
      </c>
      <c r="T36" s="1026"/>
      <c r="U36" s="1028"/>
      <c r="V36" s="1003"/>
      <c r="X36" s="414">
        <f t="shared" si="4"/>
        <v>23</v>
      </c>
    </row>
    <row r="37" spans="1:24" ht="15.75" customHeight="1" thickBot="1" x14ac:dyDescent="0.3">
      <c r="A37" s="108"/>
      <c r="B37" s="107"/>
      <c r="C37" s="106"/>
      <c r="D37" s="314"/>
      <c r="E37" s="749"/>
      <c r="F37" s="623"/>
      <c r="G37" s="687">
        <f t="shared" si="2"/>
        <v>101</v>
      </c>
      <c r="H37" s="611"/>
      <c r="I37" s="604"/>
      <c r="J37" s="642"/>
      <c r="K37" s="691"/>
      <c r="L37" s="611"/>
      <c r="M37" s="604"/>
      <c r="N37" s="642"/>
      <c r="O37" s="687"/>
      <c r="P37" s="647"/>
      <c r="Q37" s="699">
        <f t="shared" si="0"/>
        <v>0</v>
      </c>
      <c r="R37" s="504">
        <f t="shared" si="1"/>
        <v>101</v>
      </c>
      <c r="S37" s="230">
        <f t="shared" ref="S37:S52" si="17">RANK(R37,$R$9:$R$52)</f>
        <v>23</v>
      </c>
      <c r="T37" s="1026">
        <f>(R37+R38+R39+R40)</f>
        <v>404</v>
      </c>
      <c r="U37" s="1027">
        <f t="shared" ref="U37" si="18">(R37+R38+R39+R40)-MIN(R37,R38,R39,R40)</f>
        <v>303</v>
      </c>
      <c r="V37" s="1001">
        <f t="shared" ref="V37" si="19">RANK(U37,$U$9:$U$68)</f>
        <v>7</v>
      </c>
      <c r="X37" s="414">
        <f t="shared" si="4"/>
        <v>23</v>
      </c>
    </row>
    <row r="38" spans="1:24" ht="15.75" customHeight="1" thickBot="1" x14ac:dyDescent="0.3">
      <c r="A38" s="136"/>
      <c r="B38" s="135"/>
      <c r="C38" s="134"/>
      <c r="D38" s="314"/>
      <c r="E38" s="747"/>
      <c r="F38" s="624"/>
      <c r="G38" s="685">
        <f t="shared" si="2"/>
        <v>101</v>
      </c>
      <c r="H38" s="612"/>
      <c r="I38" s="605"/>
      <c r="J38" s="359"/>
      <c r="K38" s="693"/>
      <c r="L38" s="612"/>
      <c r="M38" s="605"/>
      <c r="N38" s="359"/>
      <c r="O38" s="688"/>
      <c r="P38" s="648"/>
      <c r="Q38" s="700">
        <f t="shared" si="0"/>
        <v>0</v>
      </c>
      <c r="R38" s="504">
        <f t="shared" si="1"/>
        <v>101</v>
      </c>
      <c r="S38" s="230">
        <f t="shared" si="17"/>
        <v>23</v>
      </c>
      <c r="T38" s="1026"/>
      <c r="U38" s="1028"/>
      <c r="V38" s="1002"/>
      <c r="X38" s="414">
        <f t="shared" si="4"/>
        <v>23</v>
      </c>
    </row>
    <row r="39" spans="1:24" ht="15.75" customHeight="1" thickBot="1" x14ac:dyDescent="0.3">
      <c r="A39" s="133"/>
      <c r="B39" s="132"/>
      <c r="C39" s="131"/>
      <c r="D39" s="314"/>
      <c r="E39" s="747"/>
      <c r="F39" s="624"/>
      <c r="G39" s="682">
        <f t="shared" si="2"/>
        <v>101</v>
      </c>
      <c r="H39" s="612"/>
      <c r="I39" s="605"/>
      <c r="J39" s="359"/>
      <c r="K39" s="694"/>
      <c r="L39" s="612"/>
      <c r="M39" s="605"/>
      <c r="N39" s="359"/>
      <c r="O39" s="688"/>
      <c r="P39" s="648"/>
      <c r="Q39" s="701">
        <f t="shared" si="0"/>
        <v>0</v>
      </c>
      <c r="R39" s="504">
        <f t="shared" si="1"/>
        <v>101</v>
      </c>
      <c r="S39" s="230">
        <f t="shared" si="17"/>
        <v>23</v>
      </c>
      <c r="T39" s="1026"/>
      <c r="U39" s="1028"/>
      <c r="V39" s="1002"/>
      <c r="X39" s="414">
        <f t="shared" si="4"/>
        <v>23</v>
      </c>
    </row>
    <row r="40" spans="1:24" ht="15.75" customHeight="1" thickBot="1" x14ac:dyDescent="0.3">
      <c r="A40" s="130"/>
      <c r="B40" s="129"/>
      <c r="C40" s="128"/>
      <c r="D40" s="314"/>
      <c r="E40" s="745"/>
      <c r="F40" s="627"/>
      <c r="G40" s="686">
        <f t="shared" si="2"/>
        <v>101</v>
      </c>
      <c r="H40" s="613"/>
      <c r="I40" s="606"/>
      <c r="J40" s="643"/>
      <c r="K40" s="695"/>
      <c r="L40" s="613"/>
      <c r="M40" s="606"/>
      <c r="N40" s="643"/>
      <c r="O40" s="685"/>
      <c r="P40" s="649"/>
      <c r="Q40" s="702">
        <f t="shared" si="0"/>
        <v>0</v>
      </c>
      <c r="R40" s="504">
        <f t="shared" si="1"/>
        <v>101</v>
      </c>
      <c r="S40" s="230">
        <f t="shared" si="17"/>
        <v>23</v>
      </c>
      <c r="T40" s="1026"/>
      <c r="U40" s="1028"/>
      <c r="V40" s="1003"/>
      <c r="X40" s="414">
        <f t="shared" si="4"/>
        <v>23</v>
      </c>
    </row>
    <row r="41" spans="1:24" ht="15.75" customHeight="1" thickBot="1" x14ac:dyDescent="0.3">
      <c r="A41" s="124"/>
      <c r="B41" s="123"/>
      <c r="C41" s="122"/>
      <c r="D41" s="316"/>
      <c r="E41" s="750"/>
      <c r="F41" s="623"/>
      <c r="G41" s="681">
        <f t="shared" si="2"/>
        <v>101</v>
      </c>
      <c r="H41" s="611"/>
      <c r="I41" s="604"/>
      <c r="J41" s="642"/>
      <c r="K41" s="696"/>
      <c r="L41" s="611"/>
      <c r="M41" s="604"/>
      <c r="N41" s="642"/>
      <c r="O41" s="681"/>
      <c r="P41" s="647"/>
      <c r="Q41" s="699">
        <f t="shared" si="0"/>
        <v>0</v>
      </c>
      <c r="R41" s="504">
        <f t="shared" ref="R41:R72" si="20">(G41+K41+O41+Q41)</f>
        <v>101</v>
      </c>
      <c r="S41" s="230">
        <f t="shared" si="17"/>
        <v>23</v>
      </c>
      <c r="T41" s="1026">
        <f>(R41+R42+R43+R44)</f>
        <v>404</v>
      </c>
      <c r="U41" s="1027">
        <f t="shared" ref="U41" si="21">(R41+R42+R43+R44)-MIN(R41,R42,R43,R44)</f>
        <v>303</v>
      </c>
      <c r="V41" s="1001">
        <f t="shared" ref="V41" si="22">RANK(U41,$U$9:$U$68)</f>
        <v>7</v>
      </c>
      <c r="X41" s="414">
        <f t="shared" si="4"/>
        <v>23</v>
      </c>
    </row>
    <row r="42" spans="1:24" ht="15.75" customHeight="1" thickBot="1" x14ac:dyDescent="0.3">
      <c r="A42" s="121"/>
      <c r="B42" s="120"/>
      <c r="C42" s="119"/>
      <c r="D42" s="357"/>
      <c r="E42" s="744"/>
      <c r="F42" s="624"/>
      <c r="G42" s="688">
        <f t="shared" si="2"/>
        <v>101</v>
      </c>
      <c r="H42" s="612"/>
      <c r="I42" s="605"/>
      <c r="J42" s="359"/>
      <c r="K42" s="692"/>
      <c r="L42" s="612"/>
      <c r="M42" s="605"/>
      <c r="N42" s="359"/>
      <c r="O42" s="688"/>
      <c r="P42" s="648"/>
      <c r="Q42" s="705">
        <f t="shared" si="0"/>
        <v>0</v>
      </c>
      <c r="R42" s="504">
        <f t="shared" si="20"/>
        <v>101</v>
      </c>
      <c r="S42" s="230">
        <f t="shared" si="17"/>
        <v>23</v>
      </c>
      <c r="T42" s="1026"/>
      <c r="U42" s="1028"/>
      <c r="V42" s="1002"/>
      <c r="X42" s="414">
        <f t="shared" si="4"/>
        <v>23</v>
      </c>
    </row>
    <row r="43" spans="1:24" ht="15.75" customHeight="1" thickBot="1" x14ac:dyDescent="0.3">
      <c r="A43" s="121"/>
      <c r="B43" s="120"/>
      <c r="C43" s="119"/>
      <c r="D43" s="357"/>
      <c r="E43" s="744"/>
      <c r="F43" s="624"/>
      <c r="G43" s="682">
        <f t="shared" si="2"/>
        <v>101</v>
      </c>
      <c r="H43" s="612"/>
      <c r="I43" s="605"/>
      <c r="J43" s="359"/>
      <c r="K43" s="693"/>
      <c r="L43" s="612"/>
      <c r="M43" s="605"/>
      <c r="N43" s="359"/>
      <c r="O43" s="688"/>
      <c r="P43" s="648"/>
      <c r="Q43" s="700">
        <f t="shared" si="0"/>
        <v>0</v>
      </c>
      <c r="R43" s="504">
        <f t="shared" si="20"/>
        <v>101</v>
      </c>
      <c r="S43" s="230">
        <f t="shared" si="17"/>
        <v>23</v>
      </c>
      <c r="T43" s="1026"/>
      <c r="U43" s="1028"/>
      <c r="V43" s="1002"/>
      <c r="X43" s="414">
        <f t="shared" si="4"/>
        <v>23</v>
      </c>
    </row>
    <row r="44" spans="1:24" ht="15.75" customHeight="1" thickBot="1" x14ac:dyDescent="0.3">
      <c r="A44" s="127"/>
      <c r="B44" s="126"/>
      <c r="C44" s="125"/>
      <c r="D44" s="358"/>
      <c r="E44" s="748"/>
      <c r="F44" s="626"/>
      <c r="G44" s="686">
        <f t="shared" si="2"/>
        <v>101</v>
      </c>
      <c r="H44" s="613"/>
      <c r="I44" s="606"/>
      <c r="J44" s="643"/>
      <c r="K44" s="695"/>
      <c r="L44" s="613"/>
      <c r="M44" s="606"/>
      <c r="N44" s="643"/>
      <c r="O44" s="685"/>
      <c r="P44" s="649"/>
      <c r="Q44" s="704">
        <f t="shared" si="0"/>
        <v>0</v>
      </c>
      <c r="R44" s="504">
        <f t="shared" si="20"/>
        <v>101</v>
      </c>
      <c r="S44" s="230">
        <f t="shared" si="17"/>
        <v>23</v>
      </c>
      <c r="T44" s="1026"/>
      <c r="U44" s="1028"/>
      <c r="V44" s="1003"/>
      <c r="X44" s="414">
        <f t="shared" si="4"/>
        <v>23</v>
      </c>
    </row>
    <row r="45" spans="1:24" ht="15.75" customHeight="1" thickBot="1" x14ac:dyDescent="0.3">
      <c r="A45" s="124"/>
      <c r="B45" s="123"/>
      <c r="C45" s="122"/>
      <c r="D45" s="317"/>
      <c r="E45" s="749"/>
      <c r="F45" s="751"/>
      <c r="G45" s="687">
        <f t="shared" si="2"/>
        <v>101</v>
      </c>
      <c r="H45" s="620"/>
      <c r="I45" s="615"/>
      <c r="J45" s="644"/>
      <c r="K45" s="691"/>
      <c r="L45" s="611"/>
      <c r="M45" s="607"/>
      <c r="N45" s="644"/>
      <c r="O45" s="681"/>
      <c r="P45" s="656"/>
      <c r="Q45" s="699">
        <f t="shared" si="0"/>
        <v>0</v>
      </c>
      <c r="R45" s="504">
        <f t="shared" si="20"/>
        <v>101</v>
      </c>
      <c r="S45" s="230">
        <f t="shared" si="17"/>
        <v>23</v>
      </c>
      <c r="T45" s="1026">
        <f>(R45+R46+R47+R48)</f>
        <v>404</v>
      </c>
      <c r="U45" s="1027">
        <f t="shared" ref="U45" si="23">(R45+R46+R47+R48)-MIN(R45,R46,R47,R48)</f>
        <v>303</v>
      </c>
      <c r="V45" s="1001">
        <f t="shared" ref="V45" si="24">RANK(U45,$U$9:$U$68)</f>
        <v>7</v>
      </c>
      <c r="X45" s="414">
        <f t="shared" si="4"/>
        <v>23</v>
      </c>
    </row>
    <row r="46" spans="1:24" ht="15.75" customHeight="1" thickBot="1" x14ac:dyDescent="0.3">
      <c r="A46" s="121"/>
      <c r="B46" s="120"/>
      <c r="C46" s="119"/>
      <c r="D46" s="358"/>
      <c r="E46" s="750"/>
      <c r="F46" s="624"/>
      <c r="G46" s="688">
        <f t="shared" si="2"/>
        <v>101</v>
      </c>
      <c r="H46" s="619"/>
      <c r="I46" s="605"/>
      <c r="J46" s="359"/>
      <c r="K46" s="692"/>
      <c r="L46" s="612"/>
      <c r="M46" s="616"/>
      <c r="N46" s="359"/>
      <c r="O46" s="682"/>
      <c r="P46" s="648"/>
      <c r="Q46" s="700">
        <f t="shared" si="0"/>
        <v>0</v>
      </c>
      <c r="R46" s="504">
        <f t="shared" si="20"/>
        <v>101</v>
      </c>
      <c r="S46" s="230">
        <f t="shared" si="17"/>
        <v>23</v>
      </c>
      <c r="T46" s="1026"/>
      <c r="U46" s="1028"/>
      <c r="V46" s="1002"/>
      <c r="X46" s="414">
        <f t="shared" si="4"/>
        <v>23</v>
      </c>
    </row>
    <row r="47" spans="1:24" ht="15.75" customHeight="1" thickBot="1" x14ac:dyDescent="0.3">
      <c r="A47" s="121"/>
      <c r="B47" s="120"/>
      <c r="C47" s="119"/>
      <c r="D47" s="357"/>
      <c r="E47" s="744"/>
      <c r="F47" s="624"/>
      <c r="G47" s="685">
        <f t="shared" si="2"/>
        <v>101</v>
      </c>
      <c r="H47" s="612"/>
      <c r="I47" s="605"/>
      <c r="J47" s="359"/>
      <c r="K47" s="693"/>
      <c r="L47" s="612"/>
      <c r="M47" s="605"/>
      <c r="N47" s="359"/>
      <c r="O47" s="688"/>
      <c r="P47" s="648"/>
      <c r="Q47" s="700">
        <f t="shared" si="0"/>
        <v>0</v>
      </c>
      <c r="R47" s="504">
        <f t="shared" si="20"/>
        <v>101</v>
      </c>
      <c r="S47" s="230">
        <f t="shared" si="17"/>
        <v>23</v>
      </c>
      <c r="T47" s="1026"/>
      <c r="U47" s="1028"/>
      <c r="V47" s="1002"/>
      <c r="X47" s="414">
        <f t="shared" si="4"/>
        <v>23</v>
      </c>
    </row>
    <row r="48" spans="1:24" ht="15.75" customHeight="1" thickBot="1" x14ac:dyDescent="0.3">
      <c r="A48" s="118"/>
      <c r="B48" s="117"/>
      <c r="C48" s="116"/>
      <c r="D48" s="357"/>
      <c r="E48" s="750"/>
      <c r="F48" s="627"/>
      <c r="G48" s="686">
        <f t="shared" si="2"/>
        <v>101</v>
      </c>
      <c r="H48" s="613"/>
      <c r="I48" s="606"/>
      <c r="J48" s="643"/>
      <c r="K48" s="695"/>
      <c r="L48" s="613"/>
      <c r="M48" s="606"/>
      <c r="N48" s="643"/>
      <c r="O48" s="685"/>
      <c r="P48" s="649"/>
      <c r="Q48" s="704">
        <f t="shared" si="0"/>
        <v>0</v>
      </c>
      <c r="R48" s="504">
        <f t="shared" si="20"/>
        <v>101</v>
      </c>
      <c r="S48" s="230">
        <f t="shared" si="17"/>
        <v>23</v>
      </c>
      <c r="T48" s="1026"/>
      <c r="U48" s="1028"/>
      <c r="V48" s="1003"/>
      <c r="X48" s="414">
        <f t="shared" si="4"/>
        <v>23</v>
      </c>
    </row>
    <row r="49" spans="1:24" ht="15.75" customHeight="1" thickBot="1" x14ac:dyDescent="0.3">
      <c r="A49" s="115"/>
      <c r="B49" s="114"/>
      <c r="C49" s="103"/>
      <c r="D49" s="221"/>
      <c r="E49" s="733"/>
      <c r="F49" s="623"/>
      <c r="G49" s="687">
        <f t="shared" si="2"/>
        <v>101</v>
      </c>
      <c r="H49" s="611"/>
      <c r="I49" s="604"/>
      <c r="J49" s="642"/>
      <c r="K49" s="691"/>
      <c r="L49" s="611"/>
      <c r="M49" s="604"/>
      <c r="N49" s="642"/>
      <c r="O49" s="687"/>
      <c r="P49" s="647"/>
      <c r="Q49" s="699">
        <f t="shared" si="0"/>
        <v>0</v>
      </c>
      <c r="R49" s="504">
        <f t="shared" si="20"/>
        <v>101</v>
      </c>
      <c r="S49" s="230">
        <f t="shared" si="17"/>
        <v>23</v>
      </c>
      <c r="T49" s="1026">
        <f>(R49+R50+R51+R52)</f>
        <v>404</v>
      </c>
      <c r="U49" s="1027">
        <f t="shared" ref="U49" si="25">(R49+R50+R51+R52)-MIN(R49,R50,R51,R52)</f>
        <v>303</v>
      </c>
      <c r="V49" s="1001">
        <f t="shared" ref="V49" si="26">RANK(U49,$U$9:$U$68)</f>
        <v>7</v>
      </c>
      <c r="X49" s="414">
        <f t="shared" si="4"/>
        <v>23</v>
      </c>
    </row>
    <row r="50" spans="1:24" ht="15.75" customHeight="1" thickBot="1" x14ac:dyDescent="0.3">
      <c r="A50" s="42"/>
      <c r="B50" s="44"/>
      <c r="C50" s="113"/>
      <c r="D50" s="209"/>
      <c r="E50" s="752"/>
      <c r="F50" s="753"/>
      <c r="G50" s="685">
        <f t="shared" si="2"/>
        <v>101</v>
      </c>
      <c r="H50" s="619"/>
      <c r="I50" s="606"/>
      <c r="J50" s="645"/>
      <c r="K50" s="693"/>
      <c r="L50" s="619"/>
      <c r="M50" s="616"/>
      <c r="N50" s="645"/>
      <c r="O50" s="688"/>
      <c r="P50" s="657"/>
      <c r="Q50" s="705">
        <f t="shared" si="0"/>
        <v>0</v>
      </c>
      <c r="R50" s="504">
        <f t="shared" si="20"/>
        <v>101</v>
      </c>
      <c r="S50" s="230">
        <f t="shared" si="17"/>
        <v>23</v>
      </c>
      <c r="T50" s="1026"/>
      <c r="U50" s="1028"/>
      <c r="V50" s="1002"/>
      <c r="X50" s="414">
        <f t="shared" si="4"/>
        <v>23</v>
      </c>
    </row>
    <row r="51" spans="1:24" ht="15.75" customHeight="1" thickBot="1" x14ac:dyDescent="0.3">
      <c r="A51" s="42"/>
      <c r="B51" s="44"/>
      <c r="C51" s="113"/>
      <c r="D51" s="209"/>
      <c r="E51" s="734"/>
      <c r="F51" s="624"/>
      <c r="G51" s="682">
        <f t="shared" si="2"/>
        <v>101</v>
      </c>
      <c r="H51" s="612"/>
      <c r="I51" s="616"/>
      <c r="J51" s="359"/>
      <c r="K51" s="694"/>
      <c r="L51" s="612"/>
      <c r="M51" s="605"/>
      <c r="N51" s="359"/>
      <c r="O51" s="688"/>
      <c r="P51" s="648"/>
      <c r="Q51" s="700">
        <f t="shared" si="0"/>
        <v>0</v>
      </c>
      <c r="R51" s="504">
        <f t="shared" si="20"/>
        <v>101</v>
      </c>
      <c r="S51" s="230">
        <f t="shared" si="17"/>
        <v>23</v>
      </c>
      <c r="T51" s="1026"/>
      <c r="U51" s="1028"/>
      <c r="V51" s="1002"/>
      <c r="X51" s="414">
        <f t="shared" si="4"/>
        <v>23</v>
      </c>
    </row>
    <row r="52" spans="1:24" ht="15.75" customHeight="1" thickBot="1" x14ac:dyDescent="0.3">
      <c r="A52" s="111"/>
      <c r="B52" s="110"/>
      <c r="C52" s="109"/>
      <c r="D52" s="362"/>
      <c r="E52" s="754"/>
      <c r="F52" s="627"/>
      <c r="G52" s="686">
        <f t="shared" si="2"/>
        <v>101</v>
      </c>
      <c r="H52" s="613"/>
      <c r="I52" s="606"/>
      <c r="J52" s="643"/>
      <c r="K52" s="695"/>
      <c r="L52" s="613"/>
      <c r="M52" s="606"/>
      <c r="N52" s="643"/>
      <c r="O52" s="685"/>
      <c r="P52" s="649"/>
      <c r="Q52" s="704">
        <f t="shared" si="0"/>
        <v>0</v>
      </c>
      <c r="R52" s="504">
        <f t="shared" si="20"/>
        <v>101</v>
      </c>
      <c r="S52" s="230">
        <f t="shared" si="17"/>
        <v>23</v>
      </c>
      <c r="T52" s="1026"/>
      <c r="U52" s="1028"/>
      <c r="V52" s="1003"/>
      <c r="X52" s="414">
        <f t="shared" si="4"/>
        <v>23</v>
      </c>
    </row>
    <row r="53" spans="1:24" ht="15.75" customHeight="1" thickBot="1" x14ac:dyDescent="0.3">
      <c r="A53" s="31"/>
      <c r="B53" s="45"/>
      <c r="C53" s="41"/>
      <c r="D53" s="318"/>
      <c r="E53" s="755"/>
      <c r="F53" s="623"/>
      <c r="G53" s="681">
        <f t="shared" si="2"/>
        <v>101</v>
      </c>
      <c r="H53" s="611"/>
      <c r="I53" s="604"/>
      <c r="J53" s="642"/>
      <c r="K53" s="691">
        <f t="shared" ref="K53:K73" si="27">IF(MAX(H53:J53)&lt;4.2,0,(MAX(H53:J53)-425)*0.2)</f>
        <v>0</v>
      </c>
      <c r="L53" s="611"/>
      <c r="M53" s="604"/>
      <c r="N53" s="642"/>
      <c r="O53" s="681">
        <f t="shared" ref="O53:O73" si="28">IF(MAX(L53:N53)&lt;5.1,0,(MAX(L53:N53)-500)*0.1)</f>
        <v>0</v>
      </c>
      <c r="P53" s="647"/>
      <c r="Q53" s="699">
        <f t="shared" si="0"/>
        <v>0</v>
      </c>
      <c r="R53" s="504">
        <f t="shared" si="20"/>
        <v>101</v>
      </c>
      <c r="S53" s="230">
        <f t="shared" ref="S53:S73" si="29">RANK(R53,$R$9:$R$76)</f>
        <v>23</v>
      </c>
      <c r="T53" s="1026">
        <f>(R53+R54+R55+R56)</f>
        <v>404</v>
      </c>
      <c r="U53" s="1027">
        <f t="shared" ref="U53" si="30">(R53+R54+R55+R56)-MIN(R53,R54,R55,R56)</f>
        <v>303</v>
      </c>
      <c r="V53" s="1001">
        <f t="shared" ref="V53" si="31">RANK(U53,$U$9:$U$68)</f>
        <v>7</v>
      </c>
      <c r="X53" s="414">
        <f t="shared" si="4"/>
        <v>23</v>
      </c>
    </row>
    <row r="54" spans="1:24" ht="15.75" customHeight="1" thickBot="1" x14ac:dyDescent="0.3">
      <c r="A54" s="42"/>
      <c r="B54" s="44"/>
      <c r="C54" s="40"/>
      <c r="D54" s="209"/>
      <c r="E54" s="734"/>
      <c r="F54" s="624"/>
      <c r="G54" s="682">
        <f t="shared" si="2"/>
        <v>101</v>
      </c>
      <c r="H54" s="612"/>
      <c r="I54" s="605"/>
      <c r="J54" s="359"/>
      <c r="K54" s="692">
        <f t="shared" si="27"/>
        <v>0</v>
      </c>
      <c r="L54" s="612"/>
      <c r="M54" s="605"/>
      <c r="N54" s="359"/>
      <c r="O54" s="688">
        <f t="shared" si="28"/>
        <v>0</v>
      </c>
      <c r="P54" s="648"/>
      <c r="Q54" s="705">
        <f t="shared" si="0"/>
        <v>0</v>
      </c>
      <c r="R54" s="504">
        <f t="shared" si="20"/>
        <v>101</v>
      </c>
      <c r="S54" s="230">
        <f t="shared" si="29"/>
        <v>23</v>
      </c>
      <c r="T54" s="1026"/>
      <c r="U54" s="1028"/>
      <c r="V54" s="1002"/>
      <c r="X54" s="414">
        <f t="shared" si="4"/>
        <v>23</v>
      </c>
    </row>
    <row r="55" spans="1:24" ht="15.75" customHeight="1" thickBot="1" x14ac:dyDescent="0.3">
      <c r="A55" s="42"/>
      <c r="B55" s="44"/>
      <c r="C55" s="40"/>
      <c r="D55" s="209"/>
      <c r="E55" s="734"/>
      <c r="F55" s="624"/>
      <c r="G55" s="688">
        <f t="shared" si="2"/>
        <v>101</v>
      </c>
      <c r="H55" s="612"/>
      <c r="I55" s="605"/>
      <c r="J55" s="359"/>
      <c r="K55" s="693">
        <f t="shared" si="27"/>
        <v>0</v>
      </c>
      <c r="L55" s="612"/>
      <c r="M55" s="605"/>
      <c r="N55" s="359"/>
      <c r="O55" s="688">
        <f t="shared" si="28"/>
        <v>0</v>
      </c>
      <c r="P55" s="648"/>
      <c r="Q55" s="700">
        <f t="shared" si="0"/>
        <v>0</v>
      </c>
      <c r="R55" s="504">
        <f t="shared" si="20"/>
        <v>101</v>
      </c>
      <c r="S55" s="230">
        <f t="shared" si="29"/>
        <v>23</v>
      </c>
      <c r="T55" s="1026"/>
      <c r="U55" s="1028"/>
      <c r="V55" s="1002"/>
      <c r="W55" s="112"/>
      <c r="X55" s="414">
        <f t="shared" si="4"/>
        <v>23</v>
      </c>
    </row>
    <row r="56" spans="1:24" ht="15.75" customHeight="1" thickBot="1" x14ac:dyDescent="0.3">
      <c r="A56" s="102"/>
      <c r="B56" s="140"/>
      <c r="C56" s="100"/>
      <c r="D56" s="208"/>
      <c r="E56" s="736"/>
      <c r="F56" s="627"/>
      <c r="G56" s="689">
        <f t="shared" si="2"/>
        <v>101</v>
      </c>
      <c r="H56" s="613"/>
      <c r="I56" s="606"/>
      <c r="J56" s="643"/>
      <c r="K56" s="695">
        <f t="shared" si="27"/>
        <v>0</v>
      </c>
      <c r="L56" s="613"/>
      <c r="M56" s="606"/>
      <c r="N56" s="643"/>
      <c r="O56" s="685">
        <f t="shared" si="28"/>
        <v>0</v>
      </c>
      <c r="P56" s="649"/>
      <c r="Q56" s="704">
        <f t="shared" si="0"/>
        <v>0</v>
      </c>
      <c r="R56" s="504">
        <f t="shared" si="20"/>
        <v>101</v>
      </c>
      <c r="S56" s="230">
        <f t="shared" si="29"/>
        <v>23</v>
      </c>
      <c r="T56" s="1026"/>
      <c r="U56" s="1028"/>
      <c r="V56" s="1003"/>
      <c r="X56" s="414">
        <f t="shared" si="4"/>
        <v>23</v>
      </c>
    </row>
    <row r="57" spans="1:24" ht="15.75" customHeight="1" thickBot="1" x14ac:dyDescent="0.3">
      <c r="A57" s="31"/>
      <c r="B57" s="45"/>
      <c r="C57" s="103"/>
      <c r="D57" s="319"/>
      <c r="E57" s="742"/>
      <c r="F57" s="751"/>
      <c r="G57" s="687">
        <f t="shared" si="2"/>
        <v>101</v>
      </c>
      <c r="H57" s="620"/>
      <c r="I57" s="607"/>
      <c r="J57" s="644"/>
      <c r="K57" s="696">
        <f t="shared" si="27"/>
        <v>0</v>
      </c>
      <c r="L57" s="611"/>
      <c r="M57" s="615"/>
      <c r="N57" s="644"/>
      <c r="O57" s="681">
        <f t="shared" si="28"/>
        <v>0</v>
      </c>
      <c r="P57" s="656"/>
      <c r="Q57" s="699">
        <f t="shared" si="0"/>
        <v>0</v>
      </c>
      <c r="R57" s="504">
        <f t="shared" si="20"/>
        <v>101</v>
      </c>
      <c r="S57" s="230">
        <f t="shared" si="29"/>
        <v>23</v>
      </c>
      <c r="T57" s="1026">
        <f>(R57+R58+R59+R60)</f>
        <v>404</v>
      </c>
      <c r="U57" s="1027">
        <f t="shared" ref="U57" si="32">(R57+R58+R59+R60)-MIN(R57,R58,R59,R60)</f>
        <v>303</v>
      </c>
      <c r="V57" s="1001">
        <f t="shared" ref="V57" si="33">RANK(U57,$U$9:$U$68)</f>
        <v>7</v>
      </c>
      <c r="X57" s="414">
        <f t="shared" si="4"/>
        <v>23</v>
      </c>
    </row>
    <row r="58" spans="1:24" ht="15.75" customHeight="1" thickBot="1" x14ac:dyDescent="0.3">
      <c r="A58" s="42"/>
      <c r="B58" s="44"/>
      <c r="C58" s="40"/>
      <c r="D58" s="197"/>
      <c r="E58" s="740"/>
      <c r="F58" s="624"/>
      <c r="G58" s="685">
        <f t="shared" si="2"/>
        <v>101</v>
      </c>
      <c r="H58" s="619"/>
      <c r="I58" s="616"/>
      <c r="J58" s="359"/>
      <c r="K58" s="692">
        <f t="shared" si="27"/>
        <v>0</v>
      </c>
      <c r="L58" s="612"/>
      <c r="M58" s="605"/>
      <c r="N58" s="359"/>
      <c r="O58" s="688">
        <f t="shared" si="28"/>
        <v>0</v>
      </c>
      <c r="P58" s="648"/>
      <c r="Q58" s="705">
        <f t="shared" si="0"/>
        <v>0</v>
      </c>
      <c r="R58" s="504">
        <f t="shared" si="20"/>
        <v>101</v>
      </c>
      <c r="S58" s="230">
        <f t="shared" si="29"/>
        <v>23</v>
      </c>
      <c r="T58" s="1026"/>
      <c r="U58" s="1028"/>
      <c r="V58" s="1002"/>
      <c r="X58" s="414">
        <f t="shared" si="4"/>
        <v>23</v>
      </c>
    </row>
    <row r="59" spans="1:24" ht="15.75" customHeight="1" thickBot="1" x14ac:dyDescent="0.3">
      <c r="A59" s="42"/>
      <c r="B59" s="44"/>
      <c r="C59" s="40"/>
      <c r="D59" s="197"/>
      <c r="E59" s="740"/>
      <c r="F59" s="624"/>
      <c r="G59" s="688">
        <f t="shared" si="2"/>
        <v>101</v>
      </c>
      <c r="H59" s="612"/>
      <c r="I59" s="605"/>
      <c r="J59" s="359"/>
      <c r="K59" s="692">
        <f t="shared" si="27"/>
        <v>0</v>
      </c>
      <c r="L59" s="612"/>
      <c r="M59" s="605"/>
      <c r="N59" s="359"/>
      <c r="O59" s="685">
        <f t="shared" si="28"/>
        <v>0</v>
      </c>
      <c r="P59" s="648"/>
      <c r="Q59" s="705">
        <f t="shared" si="0"/>
        <v>0</v>
      </c>
      <c r="R59" s="504">
        <f t="shared" si="20"/>
        <v>101</v>
      </c>
      <c r="S59" s="230">
        <f t="shared" si="29"/>
        <v>23</v>
      </c>
      <c r="T59" s="1026"/>
      <c r="U59" s="1028"/>
      <c r="V59" s="1002"/>
      <c r="X59" s="414">
        <f t="shared" si="4"/>
        <v>23</v>
      </c>
    </row>
    <row r="60" spans="1:24" ht="15.75" customHeight="1" thickBot="1" x14ac:dyDescent="0.3">
      <c r="A60" s="102"/>
      <c r="B60" s="101"/>
      <c r="C60" s="100"/>
      <c r="D60" s="361"/>
      <c r="E60" s="742"/>
      <c r="F60" s="625"/>
      <c r="G60" s="689">
        <f t="shared" si="2"/>
        <v>101</v>
      </c>
      <c r="H60" s="613"/>
      <c r="I60" s="606"/>
      <c r="J60" s="646"/>
      <c r="K60" s="693">
        <f t="shared" si="27"/>
        <v>0</v>
      </c>
      <c r="L60" s="613"/>
      <c r="M60" s="606"/>
      <c r="N60" s="645"/>
      <c r="O60" s="686">
        <f t="shared" si="28"/>
        <v>0</v>
      </c>
      <c r="P60" s="657"/>
      <c r="Q60" s="702">
        <f t="shared" si="0"/>
        <v>0</v>
      </c>
      <c r="R60" s="504">
        <f t="shared" si="20"/>
        <v>101</v>
      </c>
      <c r="S60" s="230">
        <f t="shared" si="29"/>
        <v>23</v>
      </c>
      <c r="T60" s="1026"/>
      <c r="U60" s="1028"/>
      <c r="V60" s="1003"/>
      <c r="X60" s="414">
        <f t="shared" si="4"/>
        <v>23</v>
      </c>
    </row>
    <row r="61" spans="1:24" ht="15.75" customHeight="1" thickBot="1" x14ac:dyDescent="0.3">
      <c r="A61" s="31"/>
      <c r="B61" s="45"/>
      <c r="C61" s="103"/>
      <c r="D61" s="319"/>
      <c r="E61" s="756"/>
      <c r="F61" s="751"/>
      <c r="G61" s="687">
        <f t="shared" si="2"/>
        <v>101</v>
      </c>
      <c r="H61" s="611"/>
      <c r="I61" s="615"/>
      <c r="J61" s="644"/>
      <c r="K61" s="691">
        <f t="shared" si="27"/>
        <v>0</v>
      </c>
      <c r="L61" s="611"/>
      <c r="M61" s="615"/>
      <c r="N61" s="644"/>
      <c r="O61" s="681">
        <f t="shared" si="28"/>
        <v>0</v>
      </c>
      <c r="P61" s="656"/>
      <c r="Q61" s="703">
        <f t="shared" ref="Q61:Q76" si="34">P61</f>
        <v>0</v>
      </c>
      <c r="R61" s="504">
        <f t="shared" si="20"/>
        <v>101</v>
      </c>
      <c r="S61" s="230">
        <f t="shared" si="29"/>
        <v>23</v>
      </c>
      <c r="T61" s="1026">
        <f>(R61+R62+R63+R64)</f>
        <v>404</v>
      </c>
      <c r="U61" s="1027">
        <f t="shared" ref="U61" si="35">(R61+R62+R63+R64)-MIN(R61,R62,R63,R64)</f>
        <v>303</v>
      </c>
      <c r="V61" s="1001">
        <f t="shared" ref="V61" si="36">RANK(U61,$U$9:$U$68)</f>
        <v>7</v>
      </c>
      <c r="X61" s="414">
        <f t="shared" si="4"/>
        <v>23</v>
      </c>
    </row>
    <row r="62" spans="1:24" ht="15.75" customHeight="1" thickBot="1" x14ac:dyDescent="0.3">
      <c r="A62" s="42"/>
      <c r="B62" s="44"/>
      <c r="C62" s="40"/>
      <c r="D62" s="197"/>
      <c r="E62" s="740"/>
      <c r="F62" s="624"/>
      <c r="G62" s="685">
        <f t="shared" si="2"/>
        <v>101</v>
      </c>
      <c r="H62" s="612"/>
      <c r="I62" s="605"/>
      <c r="J62" s="359"/>
      <c r="K62" s="693">
        <f t="shared" si="27"/>
        <v>0</v>
      </c>
      <c r="L62" s="659"/>
      <c r="M62" s="605"/>
      <c r="N62" s="359"/>
      <c r="O62" s="688">
        <f t="shared" si="28"/>
        <v>0</v>
      </c>
      <c r="P62" s="648"/>
      <c r="Q62" s="700">
        <f t="shared" si="34"/>
        <v>0</v>
      </c>
      <c r="R62" s="504">
        <f t="shared" si="20"/>
        <v>101</v>
      </c>
      <c r="S62" s="230">
        <f t="shared" si="29"/>
        <v>23</v>
      </c>
      <c r="T62" s="1026"/>
      <c r="U62" s="1028"/>
      <c r="V62" s="1002"/>
      <c r="X62" s="414">
        <f t="shared" si="4"/>
        <v>23</v>
      </c>
    </row>
    <row r="63" spans="1:24" ht="15.75" customHeight="1" thickBot="1" x14ac:dyDescent="0.3">
      <c r="A63" s="42"/>
      <c r="B63" s="44"/>
      <c r="C63" s="40"/>
      <c r="D63" s="197"/>
      <c r="E63" s="740"/>
      <c r="F63" s="624"/>
      <c r="G63" s="682">
        <f t="shared" si="2"/>
        <v>101</v>
      </c>
      <c r="H63" s="612"/>
      <c r="I63" s="605"/>
      <c r="J63" s="359"/>
      <c r="K63" s="694">
        <f t="shared" si="27"/>
        <v>0</v>
      </c>
      <c r="L63" s="612"/>
      <c r="M63" s="605"/>
      <c r="N63" s="359"/>
      <c r="O63" s="688">
        <f t="shared" si="28"/>
        <v>0</v>
      </c>
      <c r="P63" s="648"/>
      <c r="Q63" s="700">
        <f t="shared" si="34"/>
        <v>0</v>
      </c>
      <c r="R63" s="504">
        <f t="shared" si="20"/>
        <v>101</v>
      </c>
      <c r="S63" s="230">
        <f t="shared" si="29"/>
        <v>23</v>
      </c>
      <c r="T63" s="1026"/>
      <c r="U63" s="1028"/>
      <c r="V63" s="1002"/>
      <c r="X63" s="414">
        <f t="shared" si="4"/>
        <v>23</v>
      </c>
    </row>
    <row r="64" spans="1:24" ht="15.75" customHeight="1" thickBot="1" x14ac:dyDescent="0.3">
      <c r="A64" s="102"/>
      <c r="B64" s="101"/>
      <c r="C64" s="100"/>
      <c r="D64" s="361"/>
      <c r="E64" s="757"/>
      <c r="F64" s="625"/>
      <c r="G64" s="686">
        <f t="shared" si="2"/>
        <v>101</v>
      </c>
      <c r="H64" s="613"/>
      <c r="I64" s="606"/>
      <c r="J64" s="646"/>
      <c r="K64" s="695">
        <f t="shared" si="27"/>
        <v>0</v>
      </c>
      <c r="L64" s="613"/>
      <c r="M64" s="606"/>
      <c r="N64" s="645"/>
      <c r="O64" s="685">
        <f t="shared" si="28"/>
        <v>0</v>
      </c>
      <c r="P64" s="657"/>
      <c r="Q64" s="704">
        <f t="shared" si="34"/>
        <v>0</v>
      </c>
      <c r="R64" s="504">
        <f t="shared" si="20"/>
        <v>101</v>
      </c>
      <c r="S64" s="230">
        <f t="shared" si="29"/>
        <v>23</v>
      </c>
      <c r="T64" s="1026"/>
      <c r="U64" s="1028"/>
      <c r="V64" s="1003"/>
      <c r="X64" s="414">
        <f t="shared" si="4"/>
        <v>23</v>
      </c>
    </row>
    <row r="65" spans="1:24" ht="15.75" customHeight="1" thickBot="1" x14ac:dyDescent="0.3">
      <c r="A65" s="31"/>
      <c r="B65" s="45"/>
      <c r="C65" s="103"/>
      <c r="D65" s="319"/>
      <c r="E65" s="742"/>
      <c r="F65" s="751"/>
      <c r="G65" s="687">
        <f t="shared" si="2"/>
        <v>101</v>
      </c>
      <c r="H65" s="620"/>
      <c r="I65" s="607"/>
      <c r="J65" s="644"/>
      <c r="K65" s="696">
        <f t="shared" si="27"/>
        <v>0</v>
      </c>
      <c r="L65" s="611"/>
      <c r="M65" s="615"/>
      <c r="N65" s="644"/>
      <c r="O65" s="687">
        <f t="shared" si="28"/>
        <v>0</v>
      </c>
      <c r="P65" s="656"/>
      <c r="Q65" s="699">
        <f t="shared" si="34"/>
        <v>0</v>
      </c>
      <c r="R65" s="504">
        <f t="shared" si="20"/>
        <v>101</v>
      </c>
      <c r="S65" s="230">
        <f t="shared" si="29"/>
        <v>23</v>
      </c>
      <c r="T65" s="1026">
        <f>(R65+R66+R67+R68)</f>
        <v>404</v>
      </c>
      <c r="U65" s="1027">
        <f t="shared" ref="U65" si="37">(R65+R66+R67+R68)-MIN(R65,R66,R67,R68)</f>
        <v>303</v>
      </c>
      <c r="V65" s="1001">
        <f t="shared" ref="V65" si="38">RANK(U65,$U$9:$U$68)</f>
        <v>7</v>
      </c>
      <c r="X65" s="414">
        <f t="shared" si="4"/>
        <v>23</v>
      </c>
    </row>
    <row r="66" spans="1:24" ht="15.75" customHeight="1" thickBot="1" x14ac:dyDescent="0.3">
      <c r="A66" s="42"/>
      <c r="B66" s="44"/>
      <c r="C66" s="40"/>
      <c r="D66" s="197"/>
      <c r="E66" s="740"/>
      <c r="F66" s="624"/>
      <c r="G66" s="685">
        <f t="shared" si="2"/>
        <v>101</v>
      </c>
      <c r="H66" s="619"/>
      <c r="I66" s="616"/>
      <c r="J66" s="359"/>
      <c r="K66" s="694">
        <f t="shared" si="27"/>
        <v>0</v>
      </c>
      <c r="L66" s="612"/>
      <c r="M66" s="605"/>
      <c r="N66" s="359"/>
      <c r="O66" s="688">
        <f t="shared" si="28"/>
        <v>0</v>
      </c>
      <c r="P66" s="648"/>
      <c r="Q66" s="705">
        <f t="shared" si="34"/>
        <v>0</v>
      </c>
      <c r="R66" s="504">
        <f t="shared" si="20"/>
        <v>101</v>
      </c>
      <c r="S66" s="230">
        <f t="shared" si="29"/>
        <v>23</v>
      </c>
      <c r="T66" s="1026"/>
      <c r="U66" s="1028"/>
      <c r="V66" s="1002"/>
      <c r="X66" s="414">
        <f t="shared" si="4"/>
        <v>23</v>
      </c>
    </row>
    <row r="67" spans="1:24" ht="15.75" customHeight="1" thickBot="1" x14ac:dyDescent="0.3">
      <c r="A67" s="42"/>
      <c r="B67" s="44"/>
      <c r="C67" s="40"/>
      <c r="D67" s="197"/>
      <c r="E67" s="740"/>
      <c r="F67" s="624"/>
      <c r="G67" s="682">
        <f t="shared" si="2"/>
        <v>101</v>
      </c>
      <c r="H67" s="612"/>
      <c r="I67" s="605"/>
      <c r="J67" s="359"/>
      <c r="K67" s="694">
        <f t="shared" si="27"/>
        <v>0</v>
      </c>
      <c r="L67" s="612"/>
      <c r="M67" s="605"/>
      <c r="N67" s="359"/>
      <c r="O67" s="688">
        <f t="shared" si="28"/>
        <v>0</v>
      </c>
      <c r="P67" s="648"/>
      <c r="Q67" s="700">
        <f t="shared" si="34"/>
        <v>0</v>
      </c>
      <c r="R67" s="504">
        <f t="shared" si="20"/>
        <v>101</v>
      </c>
      <c r="S67" s="230">
        <f t="shared" si="29"/>
        <v>23</v>
      </c>
      <c r="T67" s="1026"/>
      <c r="U67" s="1028"/>
      <c r="V67" s="1002"/>
      <c r="X67" s="414">
        <f t="shared" si="4"/>
        <v>23</v>
      </c>
    </row>
    <row r="68" spans="1:24" ht="15.75" customHeight="1" thickBot="1" x14ac:dyDescent="0.3">
      <c r="A68" s="102"/>
      <c r="B68" s="101"/>
      <c r="C68" s="100"/>
      <c r="D68" s="361"/>
      <c r="E68" s="758"/>
      <c r="F68" s="625"/>
      <c r="G68" s="686">
        <f t="shared" si="2"/>
        <v>101</v>
      </c>
      <c r="H68" s="613"/>
      <c r="I68" s="606"/>
      <c r="J68" s="646"/>
      <c r="K68" s="695">
        <f t="shared" si="27"/>
        <v>0</v>
      </c>
      <c r="L68" s="613"/>
      <c r="M68" s="606"/>
      <c r="N68" s="645"/>
      <c r="O68" s="685">
        <f t="shared" si="28"/>
        <v>0</v>
      </c>
      <c r="P68" s="657"/>
      <c r="Q68" s="704">
        <f t="shared" si="34"/>
        <v>0</v>
      </c>
      <c r="R68" s="504">
        <f t="shared" si="20"/>
        <v>101</v>
      </c>
      <c r="S68" s="230">
        <f t="shared" si="29"/>
        <v>23</v>
      </c>
      <c r="T68" s="1026"/>
      <c r="U68" s="1028"/>
      <c r="V68" s="1003"/>
      <c r="X68" s="414">
        <f t="shared" si="4"/>
        <v>23</v>
      </c>
    </row>
    <row r="69" spans="1:24" ht="15.75" customHeight="1" thickBot="1" x14ac:dyDescent="0.3">
      <c r="A69" s="31"/>
      <c r="B69" s="45"/>
      <c r="C69" s="103"/>
      <c r="D69" s="319"/>
      <c r="E69" s="756"/>
      <c r="F69" s="751"/>
      <c r="G69" s="687">
        <f t="shared" si="2"/>
        <v>101</v>
      </c>
      <c r="H69" s="620"/>
      <c r="I69" s="615"/>
      <c r="J69" s="644"/>
      <c r="K69" s="696">
        <f t="shared" si="27"/>
        <v>0</v>
      </c>
      <c r="L69" s="611"/>
      <c r="M69" s="615"/>
      <c r="N69" s="644"/>
      <c r="O69" s="681">
        <f t="shared" si="28"/>
        <v>0</v>
      </c>
      <c r="P69" s="656"/>
      <c r="Q69" s="699">
        <f t="shared" si="34"/>
        <v>0</v>
      </c>
      <c r="R69" s="504">
        <f t="shared" si="20"/>
        <v>101</v>
      </c>
      <c r="S69" s="230">
        <f t="shared" si="29"/>
        <v>23</v>
      </c>
      <c r="T69" s="1026">
        <f>(R69+R70+R71+R72)</f>
        <v>404</v>
      </c>
      <c r="U69" s="1027">
        <f t="shared" ref="U69" si="39">(R69+R70+R71+R72)-MIN(R69,R70,R71,R72)</f>
        <v>303</v>
      </c>
      <c r="V69" s="1001">
        <f t="shared" ref="V69:V73" si="40">RANK(U69,$U$9:$U$68)</f>
        <v>7</v>
      </c>
    </row>
    <row r="70" spans="1:24" ht="15.75" customHeight="1" thickBot="1" x14ac:dyDescent="0.3">
      <c r="A70" s="42"/>
      <c r="B70" s="44"/>
      <c r="C70" s="40"/>
      <c r="D70" s="197"/>
      <c r="E70" s="740"/>
      <c r="F70" s="624"/>
      <c r="G70" s="685">
        <f t="shared" si="2"/>
        <v>101</v>
      </c>
      <c r="H70" s="619"/>
      <c r="I70" s="605"/>
      <c r="J70" s="359"/>
      <c r="K70" s="694">
        <f t="shared" si="27"/>
        <v>0</v>
      </c>
      <c r="L70" s="612"/>
      <c r="M70" s="605"/>
      <c r="N70" s="359"/>
      <c r="O70" s="682">
        <f t="shared" si="28"/>
        <v>0</v>
      </c>
      <c r="P70" s="648"/>
      <c r="Q70" s="705">
        <f t="shared" si="34"/>
        <v>0</v>
      </c>
      <c r="R70" s="504">
        <f t="shared" si="20"/>
        <v>101</v>
      </c>
      <c r="S70" s="230">
        <f t="shared" si="29"/>
        <v>23</v>
      </c>
      <c r="T70" s="1026"/>
      <c r="U70" s="1028"/>
      <c r="V70" s="1002"/>
    </row>
    <row r="71" spans="1:24" ht="15.75" customHeight="1" thickBot="1" x14ac:dyDescent="0.3">
      <c r="A71" s="42"/>
      <c r="B71" s="44"/>
      <c r="C71" s="40"/>
      <c r="D71" s="197"/>
      <c r="E71" s="740"/>
      <c r="F71" s="624"/>
      <c r="G71" s="682">
        <f t="shared" si="2"/>
        <v>101</v>
      </c>
      <c r="H71" s="612"/>
      <c r="I71" s="605"/>
      <c r="J71" s="359"/>
      <c r="K71" s="694">
        <f t="shared" si="27"/>
        <v>0</v>
      </c>
      <c r="L71" s="612"/>
      <c r="M71" s="605"/>
      <c r="N71" s="359"/>
      <c r="O71" s="688">
        <f t="shared" si="28"/>
        <v>0</v>
      </c>
      <c r="P71" s="648"/>
      <c r="Q71" s="705">
        <f t="shared" si="34"/>
        <v>0</v>
      </c>
      <c r="R71" s="504">
        <f t="shared" si="20"/>
        <v>101</v>
      </c>
      <c r="S71" s="230">
        <f t="shared" si="29"/>
        <v>23</v>
      </c>
      <c r="T71" s="1026"/>
      <c r="U71" s="1028"/>
      <c r="V71" s="1002"/>
    </row>
    <row r="72" spans="1:24" ht="15.75" customHeight="1" thickBot="1" x14ac:dyDescent="0.3">
      <c r="A72" s="102"/>
      <c r="B72" s="101"/>
      <c r="C72" s="100"/>
      <c r="D72" s="361"/>
      <c r="E72" s="757"/>
      <c r="F72" s="625"/>
      <c r="G72" s="686">
        <f t="shared" si="2"/>
        <v>101</v>
      </c>
      <c r="H72" s="613"/>
      <c r="I72" s="606"/>
      <c r="J72" s="646"/>
      <c r="K72" s="695">
        <f t="shared" si="27"/>
        <v>0</v>
      </c>
      <c r="L72" s="613"/>
      <c r="M72" s="606"/>
      <c r="N72" s="645"/>
      <c r="O72" s="685">
        <f t="shared" si="28"/>
        <v>0</v>
      </c>
      <c r="P72" s="657"/>
      <c r="Q72" s="702">
        <f t="shared" si="34"/>
        <v>0</v>
      </c>
      <c r="R72" s="504">
        <f t="shared" si="20"/>
        <v>101</v>
      </c>
      <c r="S72" s="230">
        <f t="shared" si="29"/>
        <v>23</v>
      </c>
      <c r="T72" s="1026"/>
      <c r="U72" s="1028"/>
      <c r="V72" s="1003"/>
    </row>
    <row r="73" spans="1:24" ht="15.75" customHeight="1" thickBot="1" x14ac:dyDescent="0.3">
      <c r="A73" s="31"/>
      <c r="B73" s="45"/>
      <c r="C73" s="103"/>
      <c r="D73" s="319"/>
      <c r="E73" s="742"/>
      <c r="F73" s="751"/>
      <c r="G73" s="687">
        <f t="shared" si="2"/>
        <v>101</v>
      </c>
      <c r="H73" s="611"/>
      <c r="I73" s="615"/>
      <c r="J73" s="644"/>
      <c r="K73" s="691">
        <f t="shared" si="27"/>
        <v>0</v>
      </c>
      <c r="L73" s="620"/>
      <c r="M73" s="607"/>
      <c r="N73" s="644"/>
      <c r="O73" s="687">
        <f t="shared" si="28"/>
        <v>0</v>
      </c>
      <c r="P73" s="656"/>
      <c r="Q73" s="699">
        <f t="shared" si="34"/>
        <v>0</v>
      </c>
      <c r="R73" s="504">
        <f t="shared" ref="R73:R76" si="41">(G73+K73+O73+Q73)</f>
        <v>101</v>
      </c>
      <c r="S73" s="230">
        <f t="shared" si="29"/>
        <v>23</v>
      </c>
      <c r="T73" s="1035">
        <f>(R73+R74+R75+R76)</f>
        <v>404</v>
      </c>
      <c r="U73" s="1027">
        <f t="shared" ref="U73" si="42">(R73+R74+R75+R76)-MIN(R73,R74,R75,R76)</f>
        <v>303</v>
      </c>
      <c r="V73" s="1001">
        <f t="shared" si="40"/>
        <v>7</v>
      </c>
    </row>
    <row r="74" spans="1:24" ht="15.75" customHeight="1" thickBot="1" x14ac:dyDescent="0.3">
      <c r="A74" s="42"/>
      <c r="B74" s="44"/>
      <c r="C74" s="40"/>
      <c r="D74" s="197"/>
      <c r="E74" s="740"/>
      <c r="F74" s="624"/>
      <c r="G74" s="688">
        <f t="shared" ref="G74:G76" si="43">IF(MIN(E74:F74)&gt;10,0,(10.1-CEILING(MIN(E74:F74),0.1))*10)</f>
        <v>101</v>
      </c>
      <c r="H74" s="612"/>
      <c r="I74" s="605"/>
      <c r="J74" s="359"/>
      <c r="K74" s="693">
        <f t="shared" ref="K74:K76" si="44">IF(MAX(H74:J74)&lt;4.2,0,(MAX(H74:J74)-425)*0.2)</f>
        <v>0</v>
      </c>
      <c r="L74" s="619"/>
      <c r="M74" s="616"/>
      <c r="N74" s="359"/>
      <c r="O74" s="688">
        <f t="shared" ref="O74:O76" si="45">IF(MAX(L74:N74)&lt;5.1,0,(MAX(L74:N74)-500)*0.1)</f>
        <v>0</v>
      </c>
      <c r="P74" s="648"/>
      <c r="Q74" s="705">
        <f t="shared" si="34"/>
        <v>0</v>
      </c>
      <c r="R74" s="504">
        <f t="shared" si="41"/>
        <v>101</v>
      </c>
      <c r="S74" s="230">
        <f t="shared" ref="S74:S76" si="46">RANK(R74,$R$9:$R$76)</f>
        <v>23</v>
      </c>
      <c r="T74" s="1035"/>
      <c r="U74" s="1028"/>
      <c r="V74" s="1002"/>
    </row>
    <row r="75" spans="1:24" ht="15.75" customHeight="1" thickBot="1" x14ac:dyDescent="0.3">
      <c r="A75" s="42"/>
      <c r="B75" s="44"/>
      <c r="C75" s="40"/>
      <c r="D75" s="197"/>
      <c r="E75" s="740"/>
      <c r="F75" s="624"/>
      <c r="G75" s="688">
        <f t="shared" si="43"/>
        <v>101</v>
      </c>
      <c r="H75" s="612"/>
      <c r="I75" s="605"/>
      <c r="J75" s="359"/>
      <c r="K75" s="694">
        <f t="shared" si="44"/>
        <v>0</v>
      </c>
      <c r="L75" s="612"/>
      <c r="M75" s="605"/>
      <c r="N75" s="359"/>
      <c r="O75" s="685">
        <f t="shared" si="45"/>
        <v>0</v>
      </c>
      <c r="P75" s="648"/>
      <c r="Q75" s="705">
        <f t="shared" si="34"/>
        <v>0</v>
      </c>
      <c r="R75" s="504">
        <f t="shared" si="41"/>
        <v>101</v>
      </c>
      <c r="S75" s="230">
        <f t="shared" si="46"/>
        <v>23</v>
      </c>
      <c r="T75" s="1035"/>
      <c r="U75" s="1028"/>
      <c r="V75" s="1002"/>
    </row>
    <row r="76" spans="1:24" ht="15.75" customHeight="1" thickBot="1" x14ac:dyDescent="0.3">
      <c r="A76" s="102"/>
      <c r="B76" s="101"/>
      <c r="C76" s="100"/>
      <c r="D76" s="361"/>
      <c r="E76" s="742"/>
      <c r="F76" s="625"/>
      <c r="G76" s="683">
        <f t="shared" si="43"/>
        <v>101</v>
      </c>
      <c r="H76" s="621"/>
      <c r="I76" s="608"/>
      <c r="J76" s="646"/>
      <c r="K76" s="697">
        <f t="shared" si="44"/>
        <v>0</v>
      </c>
      <c r="L76" s="621"/>
      <c r="M76" s="608"/>
      <c r="N76" s="641"/>
      <c r="O76" s="683">
        <f t="shared" si="45"/>
        <v>0</v>
      </c>
      <c r="P76" s="655"/>
      <c r="Q76" s="706">
        <f t="shared" si="34"/>
        <v>0</v>
      </c>
      <c r="R76" s="573">
        <f t="shared" si="41"/>
        <v>101</v>
      </c>
      <c r="S76" s="526">
        <f t="shared" si="46"/>
        <v>23</v>
      </c>
      <c r="T76" s="1036"/>
      <c r="U76" s="1028"/>
      <c r="V76" s="1003"/>
    </row>
    <row r="77" spans="1:24" x14ac:dyDescent="0.25">
      <c r="E77" s="99"/>
    </row>
    <row r="83" spans="1:3" x14ac:dyDescent="0.25">
      <c r="A83" s="98" t="s">
        <v>72</v>
      </c>
      <c r="C83" s="98">
        <v>1999</v>
      </c>
    </row>
  </sheetData>
  <mergeCells count="61">
    <mergeCell ref="V65:V68"/>
    <mergeCell ref="T69:T72"/>
    <mergeCell ref="U69:U72"/>
    <mergeCell ref="V69:V72"/>
    <mergeCell ref="T73:T76"/>
    <mergeCell ref="U73:U76"/>
    <mergeCell ref="V73:V76"/>
    <mergeCell ref="T65:T68"/>
    <mergeCell ref="U65:U68"/>
    <mergeCell ref="A1:U2"/>
    <mergeCell ref="A3:U3"/>
    <mergeCell ref="A4:U4"/>
    <mergeCell ref="A5:U5"/>
    <mergeCell ref="F7:G7"/>
    <mergeCell ref="J7:K7"/>
    <mergeCell ref="N7:O7"/>
    <mergeCell ref="P7:Q7"/>
    <mergeCell ref="U7:U8"/>
    <mergeCell ref="T9:T12"/>
    <mergeCell ref="U9:U12"/>
    <mergeCell ref="T13:T16"/>
    <mergeCell ref="U13:U16"/>
    <mergeCell ref="T17:T20"/>
    <mergeCell ref="U17:U20"/>
    <mergeCell ref="T21:T24"/>
    <mergeCell ref="U21:U24"/>
    <mergeCell ref="T25:T28"/>
    <mergeCell ref="U25:U28"/>
    <mergeCell ref="T29:T32"/>
    <mergeCell ref="U29:U32"/>
    <mergeCell ref="T37:T40"/>
    <mergeCell ref="U37:U40"/>
    <mergeCell ref="T41:T44"/>
    <mergeCell ref="U41:U44"/>
    <mergeCell ref="T53:T56"/>
    <mergeCell ref="U53:U56"/>
    <mergeCell ref="T45:T48"/>
    <mergeCell ref="U45:U48"/>
    <mergeCell ref="T49:T52"/>
    <mergeCell ref="U49:U52"/>
    <mergeCell ref="V41:V44"/>
    <mergeCell ref="V53:V56"/>
    <mergeCell ref="V57:V60"/>
    <mergeCell ref="V45:V48"/>
    <mergeCell ref="V49:V52"/>
    <mergeCell ref="T61:T64"/>
    <mergeCell ref="U61:U64"/>
    <mergeCell ref="V61:V64"/>
    <mergeCell ref="V7:V8"/>
    <mergeCell ref="V9:V12"/>
    <mergeCell ref="V13:V16"/>
    <mergeCell ref="V17:V20"/>
    <mergeCell ref="V21:V24"/>
    <mergeCell ref="V25:V28"/>
    <mergeCell ref="T57:T60"/>
    <mergeCell ref="U57:U60"/>
    <mergeCell ref="T33:T36"/>
    <mergeCell ref="U33:U36"/>
    <mergeCell ref="V29:V32"/>
    <mergeCell ref="V33:V36"/>
    <mergeCell ref="V37:V40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76"/>
  <sheetViews>
    <sheetView tabSelected="1" zoomScaleNormal="100" workbookViewId="0">
      <selection activeCell="Z20" sqref="Z20"/>
    </sheetView>
  </sheetViews>
  <sheetFormatPr defaultRowHeight="15" x14ac:dyDescent="0.25"/>
  <cols>
    <col min="1" max="1" width="13.28515625" style="98" customWidth="1"/>
    <col min="2" max="2" width="11.85546875" style="98" customWidth="1"/>
    <col min="3" max="3" width="7.5703125" style="98" customWidth="1"/>
    <col min="4" max="4" width="29.7109375" style="98" customWidth="1"/>
    <col min="5" max="5" width="5.140625" style="98" customWidth="1"/>
    <col min="6" max="8" width="5" style="98" customWidth="1"/>
    <col min="9" max="9" width="4.5703125" style="98" customWidth="1"/>
    <col min="10" max="10" width="4.7109375" style="98" customWidth="1"/>
    <col min="11" max="13" width="5" style="98" customWidth="1"/>
    <col min="14" max="14" width="6.28515625" style="98" customWidth="1"/>
    <col min="15" max="15" width="5.7109375" style="98" customWidth="1"/>
    <col min="16" max="16" width="5.85546875" style="98" customWidth="1"/>
    <col min="17" max="21" width="5" style="98" customWidth="1"/>
    <col min="22" max="23" width="8.5703125" style="98" customWidth="1"/>
    <col min="24" max="16384" width="9.140625" style="98"/>
  </cols>
  <sheetData>
    <row r="1" spans="1:25" x14ac:dyDescent="0.25">
      <c r="A1" s="1008" t="s">
        <v>88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  <c r="T1" s="1008"/>
      <c r="U1" s="1008"/>
      <c r="V1" s="1008"/>
      <c r="W1" s="1008"/>
    </row>
    <row r="2" spans="1:25" x14ac:dyDescent="0.25">
      <c r="A2" s="1008"/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</row>
    <row r="3" spans="1:25" x14ac:dyDescent="0.25">
      <c r="A3" s="1017" t="s">
        <v>50</v>
      </c>
      <c r="B3" s="1017"/>
      <c r="C3" s="1017"/>
      <c r="D3" s="1017"/>
      <c r="E3" s="1017"/>
      <c r="F3" s="1017"/>
      <c r="G3" s="1017"/>
      <c r="H3" s="1017"/>
      <c r="I3" s="1017"/>
      <c r="J3" s="1017"/>
      <c r="K3" s="1017"/>
      <c r="L3" s="1017"/>
      <c r="M3" s="1017"/>
      <c r="N3" s="1017"/>
      <c r="O3" s="1017"/>
      <c r="P3" s="1017"/>
      <c r="Q3" s="1017"/>
      <c r="R3" s="1017"/>
      <c r="S3" s="1017"/>
      <c r="T3" s="1017"/>
      <c r="U3" s="1017"/>
      <c r="V3" s="1017"/>
      <c r="W3" s="1017"/>
    </row>
    <row r="4" spans="1:25" x14ac:dyDescent="0.25">
      <c r="A4" s="1010" t="s">
        <v>90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10"/>
      <c r="V4" s="1010"/>
      <c r="W4" s="1010"/>
    </row>
    <row r="5" spans="1:25" x14ac:dyDescent="0.25">
      <c r="A5" s="1010" t="s">
        <v>42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  <c r="U5" s="1010"/>
      <c r="V5" s="1010"/>
      <c r="W5" s="1010"/>
    </row>
    <row r="6" spans="1:25" ht="15.75" thickBot="1" x14ac:dyDescent="0.3">
      <c r="U6" s="155"/>
    </row>
    <row r="7" spans="1:25" ht="15.75" customHeight="1" x14ac:dyDescent="0.25">
      <c r="A7" s="566" t="s">
        <v>1</v>
      </c>
      <c r="B7" s="153" t="s">
        <v>2</v>
      </c>
      <c r="C7" s="153" t="s">
        <v>41</v>
      </c>
      <c r="D7" s="152" t="s">
        <v>4</v>
      </c>
      <c r="E7" s="151"/>
      <c r="F7" s="1034" t="s">
        <v>40</v>
      </c>
      <c r="G7" s="1034"/>
      <c r="H7" s="1037"/>
      <c r="I7" s="603"/>
      <c r="J7" s="617"/>
      <c r="K7" s="1032" t="s">
        <v>39</v>
      </c>
      <c r="L7" s="1032"/>
      <c r="M7" s="1038"/>
      <c r="N7" s="603"/>
      <c r="O7" s="617"/>
      <c r="P7" s="1032" t="s">
        <v>38</v>
      </c>
      <c r="Q7" s="1032"/>
      <c r="R7" s="1038"/>
      <c r="S7" s="1039" t="s">
        <v>37</v>
      </c>
      <c r="T7" s="1034"/>
      <c r="U7" s="1037"/>
      <c r="V7" s="151" t="s">
        <v>24</v>
      </c>
      <c r="W7" s="150" t="s">
        <v>7</v>
      </c>
    </row>
    <row r="8" spans="1:25" ht="15.75" thickBot="1" x14ac:dyDescent="0.3">
      <c r="A8" s="567"/>
      <c r="B8" s="148"/>
      <c r="C8" s="148"/>
      <c r="D8" s="147"/>
      <c r="E8" s="144" t="s">
        <v>33</v>
      </c>
      <c r="F8" s="146" t="s">
        <v>33</v>
      </c>
      <c r="G8" s="192" t="s">
        <v>32</v>
      </c>
      <c r="H8" s="192" t="s">
        <v>49</v>
      </c>
      <c r="I8" s="146" t="s">
        <v>33</v>
      </c>
      <c r="J8" s="146" t="s">
        <v>33</v>
      </c>
      <c r="K8" s="145" t="s">
        <v>33</v>
      </c>
      <c r="L8" s="190" t="s">
        <v>32</v>
      </c>
      <c r="M8" s="189" t="s">
        <v>49</v>
      </c>
      <c r="N8" s="707" t="s">
        <v>33</v>
      </c>
      <c r="O8" s="145" t="s">
        <v>33</v>
      </c>
      <c r="P8" s="145" t="s">
        <v>33</v>
      </c>
      <c r="Q8" s="190" t="s">
        <v>32</v>
      </c>
      <c r="R8" s="191" t="s">
        <v>49</v>
      </c>
      <c r="S8" s="145" t="s">
        <v>33</v>
      </c>
      <c r="T8" s="190" t="s">
        <v>32</v>
      </c>
      <c r="U8" s="189" t="s">
        <v>49</v>
      </c>
      <c r="V8" s="144" t="s">
        <v>31</v>
      </c>
      <c r="W8" s="143" t="s">
        <v>31</v>
      </c>
      <c r="Y8" s="415" t="s">
        <v>7</v>
      </c>
    </row>
    <row r="9" spans="1:25" ht="15.75" thickBot="1" x14ac:dyDescent="0.3">
      <c r="A9" s="124" t="s">
        <v>164</v>
      </c>
      <c r="B9" s="1073" t="s">
        <v>165</v>
      </c>
      <c r="C9" s="1078">
        <v>1998</v>
      </c>
      <c r="D9" s="315" t="s">
        <v>163</v>
      </c>
      <c r="E9" s="1083">
        <v>4.03</v>
      </c>
      <c r="F9" s="499">
        <v>3.78</v>
      </c>
      <c r="G9" s="279">
        <f>IF(MIN(E9:F9)&gt;10,0,(10.1-CEILING(MIN(E9:F9),0.1))*10)</f>
        <v>62.999999999999986</v>
      </c>
      <c r="H9" s="760">
        <v>1</v>
      </c>
      <c r="I9" s="714">
        <v>666</v>
      </c>
      <c r="J9" s="715">
        <v>707</v>
      </c>
      <c r="K9" s="710">
        <v>684</v>
      </c>
      <c r="L9" s="711">
        <v>55</v>
      </c>
      <c r="M9" s="765">
        <v>2</v>
      </c>
      <c r="N9" s="712">
        <v>742</v>
      </c>
      <c r="O9" s="713">
        <v>833</v>
      </c>
      <c r="P9" s="727">
        <v>802</v>
      </c>
      <c r="Q9" s="711">
        <v>33</v>
      </c>
      <c r="R9" s="771"/>
      <c r="S9" s="731">
        <v>64</v>
      </c>
      <c r="T9" s="729">
        <f>S9</f>
        <v>64</v>
      </c>
      <c r="U9" s="774">
        <v>1</v>
      </c>
      <c r="V9" s="503">
        <f>(G9+L9+Q9+T9)</f>
        <v>215</v>
      </c>
      <c r="W9" s="187">
        <f>RANK(V9,$V$9:$V$36)</f>
        <v>1</v>
      </c>
      <c r="Y9" s="414">
        <f>W9</f>
        <v>1</v>
      </c>
    </row>
    <row r="10" spans="1:25" ht="15.75" thickBot="1" x14ac:dyDescent="0.3">
      <c r="A10" s="121" t="s">
        <v>136</v>
      </c>
      <c r="B10" s="120" t="s">
        <v>137</v>
      </c>
      <c r="C10" s="119">
        <v>1997</v>
      </c>
      <c r="D10" s="938" t="s">
        <v>138</v>
      </c>
      <c r="E10" s="783">
        <v>5.0599999999999996</v>
      </c>
      <c r="F10" s="499">
        <v>3.99</v>
      </c>
      <c r="G10" s="279">
        <f>IF(MIN(E10:F10)&gt;10,0,(10.1-CEILING(MIN(E10:F10),0.1))*10)</f>
        <v>61</v>
      </c>
      <c r="H10" s="760">
        <v>2</v>
      </c>
      <c r="I10" s="934">
        <v>633</v>
      </c>
      <c r="J10" s="935">
        <v>667</v>
      </c>
      <c r="K10" s="710">
        <v>674</v>
      </c>
      <c r="L10" s="711">
        <v>49</v>
      </c>
      <c r="M10" s="765"/>
      <c r="N10" s="712">
        <v>852</v>
      </c>
      <c r="O10" s="713">
        <v>872</v>
      </c>
      <c r="P10" s="727">
        <v>906</v>
      </c>
      <c r="Q10" s="711">
        <v>40</v>
      </c>
      <c r="R10" s="770">
        <v>3</v>
      </c>
      <c r="S10" s="731">
        <v>59</v>
      </c>
      <c r="T10" s="729">
        <f>S10</f>
        <v>59</v>
      </c>
      <c r="U10" s="774">
        <v>2</v>
      </c>
      <c r="V10" s="504">
        <f>(G10+L10+Q10+T10)</f>
        <v>209</v>
      </c>
      <c r="W10" s="187">
        <f>RANK(V10,$V$9:$V$36)</f>
        <v>2</v>
      </c>
      <c r="Y10" s="414">
        <f>W10</f>
        <v>2</v>
      </c>
    </row>
    <row r="11" spans="1:25" ht="15.75" thickBot="1" x14ac:dyDescent="0.3">
      <c r="A11" s="42" t="s">
        <v>65</v>
      </c>
      <c r="B11" s="44" t="s">
        <v>54</v>
      </c>
      <c r="C11" s="40">
        <v>2000</v>
      </c>
      <c r="D11" s="197" t="s">
        <v>21</v>
      </c>
      <c r="E11" s="779">
        <v>5</v>
      </c>
      <c r="F11" s="499">
        <v>5.35</v>
      </c>
      <c r="G11" s="279">
        <f>IF(MIN(E11:F11)&gt;10,0,(10.1-CEILING(MIN(E11:F11),0.1))*10)</f>
        <v>51</v>
      </c>
      <c r="H11" s="760"/>
      <c r="I11" s="934">
        <v>690</v>
      </c>
      <c r="J11" s="935">
        <v>700</v>
      </c>
      <c r="K11" s="710">
        <v>672</v>
      </c>
      <c r="L11" s="711">
        <v>55</v>
      </c>
      <c r="M11" s="766"/>
      <c r="N11" s="936">
        <v>818</v>
      </c>
      <c r="O11" s="937">
        <v>862</v>
      </c>
      <c r="P11" s="727">
        <v>867</v>
      </c>
      <c r="Q11" s="711">
        <v>36</v>
      </c>
      <c r="R11" s="770"/>
      <c r="S11" s="731">
        <v>56</v>
      </c>
      <c r="T11" s="729">
        <f>S11</f>
        <v>56</v>
      </c>
      <c r="U11" s="774"/>
      <c r="V11" s="504">
        <f>(G11+L11+Q11+T11)</f>
        <v>198</v>
      </c>
      <c r="W11" s="187">
        <f>RANK(V11,$V$9:$V$36)</f>
        <v>3</v>
      </c>
      <c r="Y11" s="414">
        <f>W11</f>
        <v>3</v>
      </c>
    </row>
    <row r="12" spans="1:25" ht="15.75" thickBot="1" x14ac:dyDescent="0.3">
      <c r="A12" s="105" t="s">
        <v>23</v>
      </c>
      <c r="B12" s="140" t="s">
        <v>22</v>
      </c>
      <c r="C12" s="104">
        <v>1997</v>
      </c>
      <c r="D12" s="356" t="s">
        <v>21</v>
      </c>
      <c r="E12" s="742">
        <v>4.8499999999999996</v>
      </c>
      <c r="F12" s="499">
        <v>4.26</v>
      </c>
      <c r="G12" s="279">
        <f>IF(MIN(E12:F12)&gt;10,0,(10.1-CEILING(MIN(E12:F12),0.1))*10)</f>
        <v>58</v>
      </c>
      <c r="H12" s="760"/>
      <c r="I12" s="934">
        <v>708</v>
      </c>
      <c r="J12" s="935">
        <v>699</v>
      </c>
      <c r="K12" s="710">
        <v>0</v>
      </c>
      <c r="L12" s="711">
        <v>55</v>
      </c>
      <c r="M12" s="765">
        <v>1</v>
      </c>
      <c r="N12" s="712">
        <v>777</v>
      </c>
      <c r="O12" s="713">
        <v>851</v>
      </c>
      <c r="P12" s="727">
        <v>845</v>
      </c>
      <c r="Q12" s="711">
        <v>35</v>
      </c>
      <c r="R12" s="770"/>
      <c r="S12" s="731">
        <v>49</v>
      </c>
      <c r="T12" s="729">
        <f>S12</f>
        <v>49</v>
      </c>
      <c r="U12" s="775"/>
      <c r="V12" s="503">
        <f>(G12+L12+Q12+T12)</f>
        <v>197</v>
      </c>
      <c r="W12" s="187">
        <f>RANK(V12,$V$9:$V$36)</f>
        <v>4</v>
      </c>
      <c r="Y12" s="414">
        <f>W12</f>
        <v>4</v>
      </c>
    </row>
    <row r="13" spans="1:25" ht="15.75" thickBot="1" x14ac:dyDescent="0.3">
      <c r="A13" s="137" t="s">
        <v>192</v>
      </c>
      <c r="B13" s="591" t="s">
        <v>193</v>
      </c>
      <c r="C13" s="593">
        <v>1998</v>
      </c>
      <c r="D13" s="939" t="s">
        <v>135</v>
      </c>
      <c r="E13" s="940">
        <v>4.3899999999999997</v>
      </c>
      <c r="F13" s="499">
        <v>4.72</v>
      </c>
      <c r="G13" s="279">
        <f>IF(MIN(E13:F13)&gt;10,0,(10.1-CEILING(MIN(E13:F13),0.1))*10)</f>
        <v>56.999999999999993</v>
      </c>
      <c r="H13" s="760"/>
      <c r="I13" s="934">
        <v>590</v>
      </c>
      <c r="J13" s="935">
        <v>663</v>
      </c>
      <c r="K13" s="710">
        <v>678</v>
      </c>
      <c r="L13" s="711">
        <v>49</v>
      </c>
      <c r="M13" s="765"/>
      <c r="N13" s="936">
        <v>837</v>
      </c>
      <c r="O13" s="937">
        <v>896</v>
      </c>
      <c r="P13" s="727">
        <v>931</v>
      </c>
      <c r="Q13" s="711">
        <v>43</v>
      </c>
      <c r="R13" s="770">
        <v>2</v>
      </c>
      <c r="S13" s="731">
        <v>44</v>
      </c>
      <c r="T13" s="729">
        <f>S13</f>
        <v>44</v>
      </c>
      <c r="U13" s="774"/>
      <c r="V13" s="503">
        <f>(G13+L13+Q13+T13)</f>
        <v>193</v>
      </c>
      <c r="W13" s="187">
        <f>RANK(V13,$V$9:$V$36)</f>
        <v>5</v>
      </c>
      <c r="Y13" s="414">
        <f>W13</f>
        <v>5</v>
      </c>
    </row>
    <row r="14" spans="1:25" ht="15.75" thickBot="1" x14ac:dyDescent="0.3">
      <c r="A14" s="66" t="s">
        <v>66</v>
      </c>
      <c r="B14" s="1075" t="s">
        <v>67</v>
      </c>
      <c r="C14" s="1079">
        <v>1999</v>
      </c>
      <c r="D14" s="369" t="s">
        <v>21</v>
      </c>
      <c r="E14" s="1086">
        <v>4.6900000000000004</v>
      </c>
      <c r="F14" s="499">
        <v>4.6900000000000004</v>
      </c>
      <c r="G14" s="279">
        <f>IF(MIN(E14:F14)&gt;10,0,(10.1-CEILING(MIN(E14:F14),0.1))*10)</f>
        <v>53.999999999999993</v>
      </c>
      <c r="H14" s="761"/>
      <c r="I14" s="934">
        <v>658</v>
      </c>
      <c r="J14" s="935">
        <v>660</v>
      </c>
      <c r="K14" s="710">
        <v>680</v>
      </c>
      <c r="L14" s="711">
        <v>51</v>
      </c>
      <c r="M14" s="766"/>
      <c r="N14" s="712">
        <v>0</v>
      </c>
      <c r="O14" s="713">
        <v>786</v>
      </c>
      <c r="P14" s="727">
        <v>753</v>
      </c>
      <c r="Q14" s="711">
        <v>28</v>
      </c>
      <c r="R14" s="771"/>
      <c r="S14" s="731">
        <v>57</v>
      </c>
      <c r="T14" s="729">
        <f>S14</f>
        <v>57</v>
      </c>
      <c r="U14" s="774">
        <v>3</v>
      </c>
      <c r="V14" s="504">
        <f>(G14+L14+Q14+T14)</f>
        <v>190</v>
      </c>
      <c r="W14" s="187">
        <f>RANK(V14,$V$9:$V$36)</f>
        <v>6</v>
      </c>
      <c r="Y14" s="414">
        <f>W14</f>
        <v>6</v>
      </c>
    </row>
    <row r="15" spans="1:25" ht="15.75" thickBot="1" x14ac:dyDescent="0.3">
      <c r="A15" s="121" t="s">
        <v>74</v>
      </c>
      <c r="B15" s="132" t="s">
        <v>75</v>
      </c>
      <c r="C15" s="131">
        <v>1999</v>
      </c>
      <c r="D15" s="938" t="s">
        <v>135</v>
      </c>
      <c r="E15" s="784">
        <v>4.57</v>
      </c>
      <c r="F15" s="499">
        <v>4.57</v>
      </c>
      <c r="G15" s="279">
        <f>IF(MIN(E15:F15)&gt;10,0,(10.1-CEILING(MIN(E15:F15),0.1))*10)</f>
        <v>54.999999999999993</v>
      </c>
      <c r="H15" s="760"/>
      <c r="I15" s="934">
        <v>641</v>
      </c>
      <c r="J15" s="935">
        <v>644</v>
      </c>
      <c r="K15" s="710">
        <v>678</v>
      </c>
      <c r="L15" s="711">
        <v>49</v>
      </c>
      <c r="M15" s="765"/>
      <c r="N15" s="712">
        <v>818</v>
      </c>
      <c r="O15" s="713">
        <v>646</v>
      </c>
      <c r="P15" s="727">
        <v>783</v>
      </c>
      <c r="Q15" s="711">
        <v>31</v>
      </c>
      <c r="R15" s="771"/>
      <c r="S15" s="731">
        <v>52</v>
      </c>
      <c r="T15" s="729">
        <f>S15</f>
        <v>52</v>
      </c>
      <c r="U15" s="775"/>
      <c r="V15" s="504">
        <f>(G15+L15+Q15+T15)</f>
        <v>187</v>
      </c>
      <c r="W15" s="187">
        <f>RANK(V15,$V$9:$V$36)</f>
        <v>7</v>
      </c>
      <c r="Y15" s="414">
        <f>W15</f>
        <v>7</v>
      </c>
    </row>
    <row r="16" spans="1:25" ht="15.75" thickBot="1" x14ac:dyDescent="0.3">
      <c r="A16" s="127" t="s">
        <v>147</v>
      </c>
      <c r="B16" s="1074" t="s">
        <v>53</v>
      </c>
      <c r="C16" s="213">
        <v>1997</v>
      </c>
      <c r="D16" s="1082" t="s">
        <v>146</v>
      </c>
      <c r="E16" s="1084">
        <v>4.21</v>
      </c>
      <c r="F16" s="499">
        <v>5.6</v>
      </c>
      <c r="G16" s="279">
        <f>IF(MIN(E16:F16)&gt;10,0,(10.1-CEILING(MIN(E16:F16),0.1))*10)</f>
        <v>58</v>
      </c>
      <c r="H16" s="761"/>
      <c r="I16" s="714">
        <v>679</v>
      </c>
      <c r="J16" s="715">
        <v>684</v>
      </c>
      <c r="K16" s="710">
        <v>693</v>
      </c>
      <c r="L16" s="711">
        <v>53</v>
      </c>
      <c r="M16" s="766"/>
      <c r="N16" s="712">
        <v>562</v>
      </c>
      <c r="O16" s="713">
        <v>658</v>
      </c>
      <c r="P16" s="727">
        <v>817</v>
      </c>
      <c r="Q16" s="711">
        <v>31</v>
      </c>
      <c r="R16" s="771"/>
      <c r="S16" s="731">
        <v>44</v>
      </c>
      <c r="T16" s="729">
        <f>S16</f>
        <v>44</v>
      </c>
      <c r="U16" s="775"/>
      <c r="V16" s="503">
        <f>(G16+L16+Q16+T16)</f>
        <v>186</v>
      </c>
      <c r="W16" s="187">
        <f>RANK(V16,$V$9:$V$36)</f>
        <v>8</v>
      </c>
      <c r="Y16" s="414">
        <f>W16</f>
        <v>8</v>
      </c>
    </row>
    <row r="17" spans="1:25" ht="15.75" thickBot="1" x14ac:dyDescent="0.3">
      <c r="A17" s="115" t="s">
        <v>172</v>
      </c>
      <c r="B17" s="114" t="s">
        <v>173</v>
      </c>
      <c r="C17" s="1080">
        <v>2001</v>
      </c>
      <c r="D17" s="318" t="s">
        <v>178</v>
      </c>
      <c r="E17" s="791">
        <v>4.34</v>
      </c>
      <c r="F17" s="499">
        <v>4.28</v>
      </c>
      <c r="G17" s="279">
        <f>IF(MIN(E17:F17)&gt;10,0,(10.1-CEILING(MIN(E17:F17),0.1))*10)</f>
        <v>58</v>
      </c>
      <c r="H17" s="761"/>
      <c r="I17" s="714">
        <v>0</v>
      </c>
      <c r="J17" s="715">
        <v>0</v>
      </c>
      <c r="K17" s="710">
        <v>680</v>
      </c>
      <c r="L17" s="711">
        <v>51</v>
      </c>
      <c r="M17" s="766"/>
      <c r="N17" s="712">
        <v>0</v>
      </c>
      <c r="O17" s="713">
        <v>868</v>
      </c>
      <c r="P17" s="727">
        <v>872</v>
      </c>
      <c r="Q17" s="711">
        <v>37</v>
      </c>
      <c r="R17" s="1087"/>
      <c r="S17" s="731">
        <v>38</v>
      </c>
      <c r="T17" s="729">
        <f>S17</f>
        <v>38</v>
      </c>
      <c r="U17" s="775"/>
      <c r="V17" s="503">
        <f>(G17+L17+Q17+T17)</f>
        <v>184</v>
      </c>
      <c r="W17" s="187">
        <f>RANK(V17,$V$9:$V$36)</f>
        <v>9</v>
      </c>
      <c r="Y17" s="414">
        <f>W17</f>
        <v>9</v>
      </c>
    </row>
    <row r="18" spans="1:25" ht="15.75" thickBot="1" x14ac:dyDescent="0.3">
      <c r="A18" s="42" t="s">
        <v>97</v>
      </c>
      <c r="B18" s="61" t="s">
        <v>53</v>
      </c>
      <c r="C18" s="58">
        <v>2001</v>
      </c>
      <c r="D18" s="356" t="s">
        <v>98</v>
      </c>
      <c r="E18" s="742">
        <v>5.94</v>
      </c>
      <c r="F18" s="499">
        <v>5.96</v>
      </c>
      <c r="G18" s="279">
        <f>IF(MIN(E18:F18)&gt;10,0,(10.1-CEILING(MIN(E18:F18),0.1))*10)</f>
        <v>41</v>
      </c>
      <c r="H18" s="760"/>
      <c r="I18" s="934">
        <v>684</v>
      </c>
      <c r="J18" s="935">
        <v>685</v>
      </c>
      <c r="K18" s="710">
        <v>704</v>
      </c>
      <c r="L18" s="711">
        <v>55</v>
      </c>
      <c r="M18" s="765">
        <v>3</v>
      </c>
      <c r="N18" s="712">
        <v>947</v>
      </c>
      <c r="O18" s="713">
        <v>947</v>
      </c>
      <c r="P18" s="727">
        <v>927</v>
      </c>
      <c r="Q18" s="711">
        <v>44</v>
      </c>
      <c r="R18" s="770">
        <v>1</v>
      </c>
      <c r="S18" s="731">
        <v>38</v>
      </c>
      <c r="T18" s="729">
        <f>S18</f>
        <v>38</v>
      </c>
      <c r="U18" s="775"/>
      <c r="V18" s="504">
        <f>(G18+L18+Q18+T18)</f>
        <v>178</v>
      </c>
      <c r="W18" s="187">
        <f>RANK(V18,$V$9:$V$36)</f>
        <v>10</v>
      </c>
      <c r="Y18" s="414">
        <f>W18</f>
        <v>10</v>
      </c>
    </row>
    <row r="19" spans="1:25" ht="15.75" thickBot="1" x14ac:dyDescent="0.3">
      <c r="A19" s="42" t="s">
        <v>150</v>
      </c>
      <c r="B19" s="973" t="s">
        <v>151</v>
      </c>
      <c r="C19" s="58">
        <v>2000</v>
      </c>
      <c r="D19" s="357" t="s">
        <v>146</v>
      </c>
      <c r="E19" s="785">
        <v>5.75</v>
      </c>
      <c r="F19" s="499">
        <v>4.75</v>
      </c>
      <c r="G19" s="279">
        <f>IF(MIN(E19:F19)&gt;10,0,(10.1-CEILING(MIN(E19:F19),0.1))*10)</f>
        <v>52.999999999999986</v>
      </c>
      <c r="H19" s="760"/>
      <c r="I19" s="934">
        <v>662</v>
      </c>
      <c r="J19" s="935">
        <v>642</v>
      </c>
      <c r="K19" s="710">
        <v>0</v>
      </c>
      <c r="L19" s="711">
        <v>47</v>
      </c>
      <c r="M19" s="766"/>
      <c r="N19" s="712">
        <v>673</v>
      </c>
      <c r="O19" s="713">
        <v>827</v>
      </c>
      <c r="P19" s="727">
        <v>776</v>
      </c>
      <c r="Q19" s="711">
        <v>32</v>
      </c>
      <c r="R19" s="771"/>
      <c r="S19" s="731">
        <v>44</v>
      </c>
      <c r="T19" s="729">
        <f>S19</f>
        <v>44</v>
      </c>
      <c r="U19" s="775"/>
      <c r="V19" s="503">
        <f>(G19+L19+Q19+T19)</f>
        <v>176</v>
      </c>
      <c r="W19" s="187">
        <f>RANK(V19,$V$9:$V$36)</f>
        <v>11</v>
      </c>
      <c r="Y19" s="414">
        <f>W19</f>
        <v>11</v>
      </c>
    </row>
    <row r="20" spans="1:25" ht="15.75" thickBot="1" x14ac:dyDescent="0.3">
      <c r="A20" s="1072" t="s">
        <v>166</v>
      </c>
      <c r="B20" s="1077" t="s">
        <v>167</v>
      </c>
      <c r="C20" s="128">
        <v>2000</v>
      </c>
      <c r="D20" s="363" t="s">
        <v>163</v>
      </c>
      <c r="E20" s="782">
        <v>5.69</v>
      </c>
      <c r="F20" s="499">
        <v>5.25</v>
      </c>
      <c r="G20" s="279">
        <f>IF(MIN(E20:F20)&gt;10,0,(10.1-CEILING(MIN(E20:F20),0.1))*10)</f>
        <v>47.999999999999986</v>
      </c>
      <c r="H20" s="761"/>
      <c r="I20" s="714">
        <v>663</v>
      </c>
      <c r="J20" s="715">
        <v>662</v>
      </c>
      <c r="K20" s="710">
        <v>687</v>
      </c>
      <c r="L20" s="711">
        <v>51</v>
      </c>
      <c r="M20" s="766"/>
      <c r="N20" s="712">
        <v>738</v>
      </c>
      <c r="O20" s="713">
        <v>718</v>
      </c>
      <c r="P20" s="727">
        <v>753</v>
      </c>
      <c r="Q20" s="711">
        <v>25</v>
      </c>
      <c r="R20" s="771"/>
      <c r="S20" s="731">
        <v>50</v>
      </c>
      <c r="T20" s="729">
        <f>S20</f>
        <v>50</v>
      </c>
      <c r="U20" s="775"/>
      <c r="V20" s="503">
        <f>(G20+L20+Q20+T20)</f>
        <v>174</v>
      </c>
      <c r="W20" s="187">
        <f>RANK(V20,$V$9:$V$36)</f>
        <v>12</v>
      </c>
      <c r="Y20" s="414">
        <f>W20</f>
        <v>12</v>
      </c>
    </row>
    <row r="21" spans="1:25" ht="15.75" thickBot="1" x14ac:dyDescent="0.3">
      <c r="A21" s="124" t="s">
        <v>176</v>
      </c>
      <c r="B21" s="107" t="s">
        <v>111</v>
      </c>
      <c r="C21" s="122">
        <v>1999</v>
      </c>
      <c r="D21" s="317" t="s">
        <v>178</v>
      </c>
      <c r="E21" s="785">
        <v>4.12</v>
      </c>
      <c r="F21" s="499">
        <v>5.16</v>
      </c>
      <c r="G21" s="279">
        <f>IF(MIN(E21:F21)&gt;10,0,(10.1-CEILING(MIN(E21:F21),0.1))*10)</f>
        <v>58.999999999999993</v>
      </c>
      <c r="H21" s="760">
        <v>3</v>
      </c>
      <c r="I21" s="714">
        <v>623</v>
      </c>
      <c r="J21" s="715">
        <v>621</v>
      </c>
      <c r="K21" s="710">
        <v>620</v>
      </c>
      <c r="L21" s="711">
        <v>39</v>
      </c>
      <c r="M21" s="766"/>
      <c r="N21" s="712">
        <v>582</v>
      </c>
      <c r="O21" s="713">
        <v>718</v>
      </c>
      <c r="P21" s="727">
        <v>774</v>
      </c>
      <c r="Q21" s="711">
        <v>27</v>
      </c>
      <c r="R21" s="1087"/>
      <c r="S21" s="731">
        <v>45</v>
      </c>
      <c r="T21" s="729">
        <f>S21</f>
        <v>45</v>
      </c>
      <c r="U21" s="775"/>
      <c r="V21" s="503">
        <f>(G21+L21+Q21+T21)</f>
        <v>170</v>
      </c>
      <c r="W21" s="187">
        <f>RANK(V21,$V$9:$V$36)</f>
        <v>13</v>
      </c>
      <c r="Y21" s="414">
        <f>W21</f>
        <v>13</v>
      </c>
    </row>
    <row r="22" spans="1:25" ht="15.75" thickBot="1" x14ac:dyDescent="0.3">
      <c r="A22" s="42" t="s">
        <v>93</v>
      </c>
      <c r="B22" s="44" t="s">
        <v>94</v>
      </c>
      <c r="C22" s="40">
        <v>1998</v>
      </c>
      <c r="D22" s="367" t="s">
        <v>98</v>
      </c>
      <c r="E22" s="781">
        <v>6.5</v>
      </c>
      <c r="F22" s="499">
        <v>6.23</v>
      </c>
      <c r="G22" s="279">
        <f>IF(MIN(E22:F22)&gt;10,0,(10.1-CEILING(MIN(E22:F22),0.1))*10)</f>
        <v>37.999999999999986</v>
      </c>
      <c r="H22" s="760"/>
      <c r="I22" s="934">
        <v>636</v>
      </c>
      <c r="J22" s="935">
        <v>665</v>
      </c>
      <c r="K22" s="710">
        <v>665</v>
      </c>
      <c r="L22" s="711">
        <v>47</v>
      </c>
      <c r="M22" s="765"/>
      <c r="N22" s="936">
        <v>802</v>
      </c>
      <c r="O22" s="937">
        <v>818</v>
      </c>
      <c r="P22" s="727">
        <v>883</v>
      </c>
      <c r="Q22" s="711">
        <v>38</v>
      </c>
      <c r="R22" s="770"/>
      <c r="S22" s="731">
        <v>47</v>
      </c>
      <c r="T22" s="729">
        <f>S22</f>
        <v>47</v>
      </c>
      <c r="U22" s="774"/>
      <c r="V22" s="504">
        <f>(G22+L22+Q22+T22)</f>
        <v>170</v>
      </c>
      <c r="W22" s="187">
        <f>RANK(V22,$V$9:$V$36)</f>
        <v>13</v>
      </c>
      <c r="Y22" s="414">
        <f>W22</f>
        <v>13</v>
      </c>
    </row>
    <row r="23" spans="1:25" ht="15.75" thickBot="1" x14ac:dyDescent="0.3">
      <c r="A23" s="121" t="s">
        <v>148</v>
      </c>
      <c r="B23" s="120" t="s">
        <v>149</v>
      </c>
      <c r="C23" s="119">
        <v>1999</v>
      </c>
      <c r="D23" s="314" t="s">
        <v>146</v>
      </c>
      <c r="E23" s="785">
        <v>6.73</v>
      </c>
      <c r="F23" s="499"/>
      <c r="G23" s="279">
        <f>IF(MIN(E23:F23)&gt;10,0,(10.1-CEILING(MIN(E23:F23),0.1))*10)</f>
        <v>32.999999999999986</v>
      </c>
      <c r="H23" s="761"/>
      <c r="I23" s="714">
        <v>584</v>
      </c>
      <c r="J23" s="715">
        <v>594</v>
      </c>
      <c r="K23" s="710">
        <v>616</v>
      </c>
      <c r="L23" s="711">
        <v>37</v>
      </c>
      <c r="M23" s="766"/>
      <c r="N23" s="712">
        <v>848</v>
      </c>
      <c r="O23" s="713">
        <v>875</v>
      </c>
      <c r="P23" s="727">
        <v>870</v>
      </c>
      <c r="Q23" s="711">
        <v>37</v>
      </c>
      <c r="R23" s="771"/>
      <c r="S23" s="731">
        <v>48</v>
      </c>
      <c r="T23" s="729">
        <f>S23</f>
        <v>48</v>
      </c>
      <c r="U23" s="775"/>
      <c r="V23" s="503">
        <f>(G23+L23+Q23+T23)</f>
        <v>155</v>
      </c>
      <c r="W23" s="187">
        <f>RANK(V23,$V$9:$V$36)</f>
        <v>15</v>
      </c>
      <c r="Y23" s="414">
        <f>W23</f>
        <v>15</v>
      </c>
    </row>
    <row r="24" spans="1:25" ht="15.75" thickBot="1" x14ac:dyDescent="0.3">
      <c r="A24" s="514" t="s">
        <v>77</v>
      </c>
      <c r="B24" s="138" t="s">
        <v>73</v>
      </c>
      <c r="C24" s="515">
        <v>1999</v>
      </c>
      <c r="D24" s="1081" t="s">
        <v>135</v>
      </c>
      <c r="E24" s="789">
        <v>7.78</v>
      </c>
      <c r="F24" s="499"/>
      <c r="G24" s="279">
        <f>IF(MIN(E24:F24)&gt;10,0,(10.1-CEILING(MIN(E24:F24),0.1))*10)</f>
        <v>22.999999999999989</v>
      </c>
      <c r="H24" s="761"/>
      <c r="I24" s="934">
        <v>627</v>
      </c>
      <c r="J24" s="935">
        <v>675</v>
      </c>
      <c r="K24" s="710">
        <v>688</v>
      </c>
      <c r="L24" s="711">
        <v>51</v>
      </c>
      <c r="M24" s="765"/>
      <c r="N24" s="712">
        <v>845</v>
      </c>
      <c r="O24" s="713">
        <v>852</v>
      </c>
      <c r="P24" s="727">
        <v>900</v>
      </c>
      <c r="Q24" s="711">
        <v>40</v>
      </c>
      <c r="R24" s="771"/>
      <c r="S24" s="731">
        <v>37</v>
      </c>
      <c r="T24" s="729">
        <f>S24</f>
        <v>37</v>
      </c>
      <c r="U24" s="775"/>
      <c r="V24" s="504">
        <f>(G24+L24+Q24+T24)</f>
        <v>151</v>
      </c>
      <c r="W24" s="187">
        <f>RANK(V24,$V$9:$V$36)</f>
        <v>16</v>
      </c>
      <c r="Y24" s="414">
        <f>W24</f>
        <v>16</v>
      </c>
    </row>
    <row r="25" spans="1:25" ht="15.75" thickBot="1" x14ac:dyDescent="0.3">
      <c r="A25" s="137" t="s">
        <v>186</v>
      </c>
      <c r="B25" s="123" t="s">
        <v>105</v>
      </c>
      <c r="C25" s="122">
        <v>2000</v>
      </c>
      <c r="D25" s="315" t="s">
        <v>146</v>
      </c>
      <c r="E25" s="1085">
        <v>5.15</v>
      </c>
      <c r="F25" s="499">
        <v>9</v>
      </c>
      <c r="G25" s="279">
        <f>IF(MIN(E25:F25)&gt;10,0,(10.1-CEILING(MIN(E25:F25),0.1))*10)</f>
        <v>48.999999999999993</v>
      </c>
      <c r="H25" s="761"/>
      <c r="I25" s="714">
        <v>596</v>
      </c>
      <c r="J25" s="715">
        <v>0</v>
      </c>
      <c r="K25" s="710">
        <v>0</v>
      </c>
      <c r="L25" s="711">
        <v>33</v>
      </c>
      <c r="M25" s="766"/>
      <c r="N25" s="712">
        <v>0</v>
      </c>
      <c r="O25" s="713">
        <v>726</v>
      </c>
      <c r="P25" s="727">
        <v>762</v>
      </c>
      <c r="Q25" s="711">
        <v>26</v>
      </c>
      <c r="R25" s="771"/>
      <c r="S25" s="731">
        <v>39</v>
      </c>
      <c r="T25" s="729">
        <f>S25</f>
        <v>39</v>
      </c>
      <c r="U25" s="775"/>
      <c r="V25" s="503">
        <f>(G25+L25+Q25+T25)</f>
        <v>147</v>
      </c>
      <c r="W25" s="187">
        <f>RANK(V25,$V$9:$V$36)</f>
        <v>17</v>
      </c>
      <c r="Y25" s="414">
        <f>W25</f>
        <v>17</v>
      </c>
    </row>
    <row r="26" spans="1:25" ht="15.75" thickBot="1" x14ac:dyDescent="0.3">
      <c r="A26" s="31" t="s">
        <v>168</v>
      </c>
      <c r="B26" s="44" t="s">
        <v>169</v>
      </c>
      <c r="C26" s="40">
        <v>2000</v>
      </c>
      <c r="D26" s="356" t="s">
        <v>163</v>
      </c>
      <c r="E26" s="779">
        <v>6.59</v>
      </c>
      <c r="F26" s="499">
        <v>6.56</v>
      </c>
      <c r="G26" s="279">
        <f>IF(MIN(E26:F26)&gt;10,0,(10.1-CEILING(MIN(E26:F26),0.1))*10)</f>
        <v>34.999999999999993</v>
      </c>
      <c r="H26" s="760"/>
      <c r="I26" s="934">
        <v>0</v>
      </c>
      <c r="J26" s="935">
        <v>649</v>
      </c>
      <c r="K26" s="710">
        <v>638</v>
      </c>
      <c r="L26" s="711">
        <v>43</v>
      </c>
      <c r="M26" s="766"/>
      <c r="N26" s="712">
        <v>808</v>
      </c>
      <c r="O26" s="713">
        <v>817</v>
      </c>
      <c r="P26" s="727">
        <v>837</v>
      </c>
      <c r="Q26" s="711">
        <v>33</v>
      </c>
      <c r="R26" s="770"/>
      <c r="S26" s="731">
        <v>33</v>
      </c>
      <c r="T26" s="729">
        <f>S26</f>
        <v>33</v>
      </c>
      <c r="U26" s="774"/>
      <c r="V26" s="503">
        <f>(G26+L26+Q26+T26)</f>
        <v>144</v>
      </c>
      <c r="W26" s="187">
        <f>RANK(V26,$V$9:$V$36)</f>
        <v>18</v>
      </c>
      <c r="Y26" s="414">
        <f>W26</f>
        <v>18</v>
      </c>
    </row>
    <row r="27" spans="1:25" ht="15.75" thickBot="1" x14ac:dyDescent="0.3">
      <c r="A27" s="42" t="s">
        <v>170</v>
      </c>
      <c r="B27" s="44" t="s">
        <v>171</v>
      </c>
      <c r="C27" s="40">
        <v>2000</v>
      </c>
      <c r="D27" s="197" t="s">
        <v>163</v>
      </c>
      <c r="E27" s="779">
        <v>7.01</v>
      </c>
      <c r="F27" s="499">
        <v>7.16</v>
      </c>
      <c r="G27" s="279">
        <f>IF(MIN(E27:F27)&gt;10,0,(10.1-CEILING(MIN(E27:F27),0.1))*10)</f>
        <v>29.999999999999993</v>
      </c>
      <c r="H27" s="761"/>
      <c r="I27" s="714">
        <v>602</v>
      </c>
      <c r="J27" s="715">
        <v>627</v>
      </c>
      <c r="K27" s="710">
        <v>620</v>
      </c>
      <c r="L27" s="711">
        <v>39</v>
      </c>
      <c r="M27" s="766"/>
      <c r="N27" s="712">
        <v>0</v>
      </c>
      <c r="O27" s="713">
        <v>752</v>
      </c>
      <c r="P27" s="727">
        <v>0</v>
      </c>
      <c r="Q27" s="711">
        <v>25</v>
      </c>
      <c r="R27" s="771"/>
      <c r="S27" s="731">
        <v>43</v>
      </c>
      <c r="T27" s="729">
        <f>S27</f>
        <v>43</v>
      </c>
      <c r="U27" s="775"/>
      <c r="V27" s="503">
        <f>(G27+L27+Q27+T27)</f>
        <v>137</v>
      </c>
      <c r="W27" s="187">
        <f>RANK(V27,$V$9:$V$36)</f>
        <v>19</v>
      </c>
      <c r="Y27" s="414">
        <f>W27</f>
        <v>19</v>
      </c>
    </row>
    <row r="28" spans="1:25" ht="15.75" thickBot="1" x14ac:dyDescent="0.3">
      <c r="A28" s="130" t="s">
        <v>174</v>
      </c>
      <c r="B28" s="129" t="s">
        <v>175</v>
      </c>
      <c r="C28" s="128">
        <v>1998</v>
      </c>
      <c r="D28" s="363" t="s">
        <v>178</v>
      </c>
      <c r="E28" s="750">
        <v>6.37</v>
      </c>
      <c r="F28" s="499">
        <v>7.97</v>
      </c>
      <c r="G28" s="279">
        <f>IF(MIN(E28:F28)&gt;10,0,(10.1-CEILING(MIN(E28:F28),0.1))*10)</f>
        <v>36.999999999999993</v>
      </c>
      <c r="H28" s="760"/>
      <c r="I28" s="1068">
        <v>0</v>
      </c>
      <c r="J28" s="1069">
        <v>588</v>
      </c>
      <c r="K28" s="710">
        <v>0</v>
      </c>
      <c r="L28" s="711">
        <v>31</v>
      </c>
      <c r="M28" s="766"/>
      <c r="N28" s="712">
        <v>628</v>
      </c>
      <c r="O28" s="713">
        <v>0</v>
      </c>
      <c r="P28" s="727">
        <v>0</v>
      </c>
      <c r="Q28" s="711">
        <v>12</v>
      </c>
      <c r="R28" s="1087"/>
      <c r="S28" s="731">
        <v>50</v>
      </c>
      <c r="T28" s="729">
        <f>S28</f>
        <v>50</v>
      </c>
      <c r="U28" s="775"/>
      <c r="V28" s="503">
        <f>(G28+L28+Q28+T28)</f>
        <v>130</v>
      </c>
      <c r="W28" s="187">
        <f>RANK(V28,$V$9:$V$36)</f>
        <v>20</v>
      </c>
      <c r="Y28" s="414">
        <f>W28</f>
        <v>20</v>
      </c>
    </row>
    <row r="29" spans="1:25" ht="15.75" thickBot="1" x14ac:dyDescent="0.3">
      <c r="A29" s="118" t="s">
        <v>95</v>
      </c>
      <c r="B29" s="117" t="s">
        <v>96</v>
      </c>
      <c r="C29" s="116">
        <v>1999</v>
      </c>
      <c r="D29" s="317" t="s">
        <v>98</v>
      </c>
      <c r="E29" s="782">
        <v>11.03</v>
      </c>
      <c r="F29" s="499">
        <v>13.31</v>
      </c>
      <c r="G29" s="279">
        <f>IF(MIN(E29:F29)&gt;10,0,(10.1-CEILING(MIN(E29:F29),0.1))*10)</f>
        <v>0</v>
      </c>
      <c r="H29" s="761"/>
      <c r="I29" s="714">
        <v>680</v>
      </c>
      <c r="J29" s="715">
        <v>665</v>
      </c>
      <c r="K29" s="710">
        <v>659</v>
      </c>
      <c r="L29" s="711">
        <v>51</v>
      </c>
      <c r="M29" s="766"/>
      <c r="N29" s="712">
        <v>768</v>
      </c>
      <c r="O29" s="713">
        <v>782</v>
      </c>
      <c r="P29" s="727">
        <v>872</v>
      </c>
      <c r="Q29" s="711">
        <v>37</v>
      </c>
      <c r="R29" s="770"/>
      <c r="S29" s="731">
        <v>42</v>
      </c>
      <c r="T29" s="729">
        <f>S29</f>
        <v>42</v>
      </c>
      <c r="U29" s="775"/>
      <c r="V29" s="503">
        <f>(G29+L29+Q29+T29)</f>
        <v>130</v>
      </c>
      <c r="W29" s="187">
        <f>RANK(V29,$V$9:$V$36)</f>
        <v>20</v>
      </c>
      <c r="Y29" s="414">
        <f>W29</f>
        <v>20</v>
      </c>
    </row>
    <row r="30" spans="1:25" ht="15.75" thickBot="1" x14ac:dyDescent="0.3">
      <c r="A30" s="121" t="s">
        <v>190</v>
      </c>
      <c r="B30" s="132" t="s">
        <v>191</v>
      </c>
      <c r="C30" s="131">
        <v>1999</v>
      </c>
      <c r="D30" s="314" t="s">
        <v>98</v>
      </c>
      <c r="E30" s="750">
        <v>7.81</v>
      </c>
      <c r="F30" s="499">
        <v>7.72</v>
      </c>
      <c r="G30" s="279">
        <f>IF(MIN(E30:F30)&gt;10,0,(10.1-CEILING(MIN(E30:F30),0.1))*10)</f>
        <v>22.999999999999989</v>
      </c>
      <c r="H30" s="760"/>
      <c r="I30" s="934">
        <v>570</v>
      </c>
      <c r="J30" s="935">
        <v>574</v>
      </c>
      <c r="K30" s="710">
        <v>0</v>
      </c>
      <c r="L30" s="711">
        <v>29</v>
      </c>
      <c r="M30" s="765"/>
      <c r="N30" s="936">
        <v>703</v>
      </c>
      <c r="O30" s="937">
        <v>746</v>
      </c>
      <c r="P30" s="727">
        <v>576</v>
      </c>
      <c r="Q30" s="711">
        <v>24</v>
      </c>
      <c r="R30" s="770"/>
      <c r="S30" s="731">
        <v>32</v>
      </c>
      <c r="T30" s="729">
        <f>S30</f>
        <v>32</v>
      </c>
      <c r="U30" s="774"/>
      <c r="V30" s="503">
        <f>(G30+L30+Q30+T30)</f>
        <v>107.99999999999999</v>
      </c>
      <c r="W30" s="187">
        <f>RANK(V30,$V$9:$V$36)</f>
        <v>22</v>
      </c>
      <c r="Y30" s="414">
        <f>W30</f>
        <v>22</v>
      </c>
    </row>
    <row r="31" spans="1:25" ht="15.75" thickBot="1" x14ac:dyDescent="0.3">
      <c r="A31" s="121" t="s">
        <v>177</v>
      </c>
      <c r="B31" s="120" t="s">
        <v>84</v>
      </c>
      <c r="C31" s="131">
        <v>1998</v>
      </c>
      <c r="D31" s="314" t="s">
        <v>178</v>
      </c>
      <c r="E31" s="785">
        <v>10.199999999999999</v>
      </c>
      <c r="F31" s="499">
        <v>12.78</v>
      </c>
      <c r="G31" s="279">
        <f>IF(MIN(E31:F31)&gt;10,0,(10.1-CEILING(MIN(E31:F31),0.1))*10)</f>
        <v>0</v>
      </c>
      <c r="H31" s="761"/>
      <c r="I31" s="714">
        <v>583</v>
      </c>
      <c r="J31" s="715">
        <v>606</v>
      </c>
      <c r="K31" s="710">
        <v>610</v>
      </c>
      <c r="L31" s="711">
        <v>37</v>
      </c>
      <c r="M31" s="766"/>
      <c r="N31" s="712">
        <v>753</v>
      </c>
      <c r="O31" s="713">
        <v>802</v>
      </c>
      <c r="P31" s="727">
        <v>766</v>
      </c>
      <c r="Q31" s="711">
        <v>30</v>
      </c>
      <c r="R31" s="1087"/>
      <c r="S31" s="731">
        <v>34</v>
      </c>
      <c r="T31" s="729">
        <f>S31</f>
        <v>34</v>
      </c>
      <c r="U31" s="775"/>
      <c r="V31" s="503">
        <f>(G31+L31+Q31+T31)</f>
        <v>101</v>
      </c>
      <c r="W31" s="187">
        <f>RANK(V31,$V$9:$V$36)</f>
        <v>23</v>
      </c>
      <c r="Y31" s="414">
        <f>W31</f>
        <v>23</v>
      </c>
    </row>
    <row r="32" spans="1:25" ht="15.75" thickBot="1" x14ac:dyDescent="0.3">
      <c r="A32" s="1090" t="s">
        <v>76</v>
      </c>
      <c r="B32" s="107"/>
      <c r="C32" s="128"/>
      <c r="D32" s="314"/>
      <c r="E32" s="786"/>
      <c r="F32" s="499"/>
      <c r="G32" s="279"/>
      <c r="H32" s="761"/>
      <c r="I32" s="714"/>
      <c r="J32" s="715"/>
      <c r="K32" s="710"/>
      <c r="L32" s="711">
        <v>0</v>
      </c>
      <c r="M32" s="766"/>
      <c r="N32" s="712"/>
      <c r="O32" s="713"/>
      <c r="P32" s="727"/>
      <c r="Q32" s="711">
        <v>0</v>
      </c>
      <c r="R32" s="771"/>
      <c r="S32" s="731"/>
      <c r="T32" s="729">
        <f>S32</f>
        <v>0</v>
      </c>
      <c r="U32" s="774"/>
      <c r="V32" s="503">
        <f>(G32+L32+Q32+T32)</f>
        <v>0</v>
      </c>
      <c r="W32" s="187">
        <f>RANK(V32,$V$9:$V$36)</f>
        <v>24</v>
      </c>
      <c r="Y32" s="414">
        <f>W32</f>
        <v>24</v>
      </c>
    </row>
    <row r="33" spans="1:25" ht="15.75" thickBot="1" x14ac:dyDescent="0.3">
      <c r="A33" s="963" t="s">
        <v>104</v>
      </c>
      <c r="B33" s="1076" t="s">
        <v>105</v>
      </c>
      <c r="C33" s="103">
        <v>1997</v>
      </c>
      <c r="D33" s="221" t="s">
        <v>112</v>
      </c>
      <c r="E33" s="787"/>
      <c r="F33" s="499"/>
      <c r="G33" s="279"/>
      <c r="H33" s="763"/>
      <c r="I33" s="934"/>
      <c r="J33" s="935"/>
      <c r="K33" s="710"/>
      <c r="L33" s="711">
        <v>0</v>
      </c>
      <c r="M33" s="767"/>
      <c r="N33" s="716"/>
      <c r="O33" s="717"/>
      <c r="P33" s="727"/>
      <c r="Q33" s="711">
        <v>0</v>
      </c>
      <c r="R33" s="1089"/>
      <c r="S33" s="731"/>
      <c r="T33" s="729">
        <f>S33</f>
        <v>0</v>
      </c>
      <c r="U33" s="777"/>
      <c r="V33" s="503">
        <f>(G33+L33+Q33+T33)</f>
        <v>0</v>
      </c>
      <c r="W33" s="187">
        <f>RANK(V33,$V$9:$V$36)</f>
        <v>24</v>
      </c>
      <c r="Y33" s="414">
        <f>W33</f>
        <v>24</v>
      </c>
    </row>
    <row r="34" spans="1:25" ht="15.75" thickBot="1" x14ac:dyDescent="0.3">
      <c r="A34" s="1070" t="s">
        <v>106</v>
      </c>
      <c r="B34" s="970" t="s">
        <v>107</v>
      </c>
      <c r="C34" s="40">
        <v>2000</v>
      </c>
      <c r="D34" s="197" t="s">
        <v>112</v>
      </c>
      <c r="E34" s="779"/>
      <c r="F34" s="499"/>
      <c r="G34" s="279"/>
      <c r="H34" s="762"/>
      <c r="I34" s="714"/>
      <c r="J34" s="715"/>
      <c r="K34" s="710"/>
      <c r="L34" s="711">
        <v>0</v>
      </c>
      <c r="M34" s="767"/>
      <c r="N34" s="716"/>
      <c r="O34" s="717"/>
      <c r="P34" s="727"/>
      <c r="Q34" s="711">
        <v>0</v>
      </c>
      <c r="R34" s="1088"/>
      <c r="S34" s="731"/>
      <c r="T34" s="729">
        <f>S34</f>
        <v>0</v>
      </c>
      <c r="U34" s="776"/>
      <c r="V34" s="503">
        <f>(G34+L34+Q34+T34)</f>
        <v>0</v>
      </c>
      <c r="W34" s="187">
        <f>RANK(V34,$V$9:$V$36)</f>
        <v>24</v>
      </c>
      <c r="Y34" s="414">
        <f>W34</f>
        <v>24</v>
      </c>
    </row>
    <row r="35" spans="1:25" ht="15.75" thickBot="1" x14ac:dyDescent="0.3">
      <c r="A35" s="965" t="s">
        <v>108</v>
      </c>
      <c r="B35" s="970" t="s">
        <v>109</v>
      </c>
      <c r="C35" s="40"/>
      <c r="D35" s="360" t="s">
        <v>112</v>
      </c>
      <c r="E35" s="752"/>
      <c r="F35" s="499"/>
      <c r="G35" s="279"/>
      <c r="H35" s="762"/>
      <c r="I35" s="934"/>
      <c r="J35" s="935"/>
      <c r="K35" s="710"/>
      <c r="L35" s="711">
        <v>0</v>
      </c>
      <c r="M35" s="767"/>
      <c r="N35" s="716"/>
      <c r="O35" s="717"/>
      <c r="P35" s="727"/>
      <c r="Q35" s="711">
        <v>0</v>
      </c>
      <c r="R35" s="1088"/>
      <c r="S35" s="731"/>
      <c r="T35" s="729">
        <f>S35</f>
        <v>0</v>
      </c>
      <c r="U35" s="776"/>
      <c r="V35" s="504">
        <f>(G35+L35+Q35+T35)</f>
        <v>0</v>
      </c>
      <c r="W35" s="187">
        <f>RANK(V35,$V$9:$V$36)</f>
        <v>24</v>
      </c>
      <c r="Y35" s="414">
        <f>W35</f>
        <v>24</v>
      </c>
    </row>
    <row r="36" spans="1:25" ht="15.75" thickBot="1" x14ac:dyDescent="0.3">
      <c r="A36" s="1071" t="s">
        <v>110</v>
      </c>
      <c r="B36" s="969" t="s">
        <v>111</v>
      </c>
      <c r="C36" s="128">
        <v>2000</v>
      </c>
      <c r="D36" s="363" t="s">
        <v>112</v>
      </c>
      <c r="E36" s="782"/>
      <c r="F36" s="499"/>
      <c r="G36" s="279"/>
      <c r="H36" s="762"/>
      <c r="I36" s="714"/>
      <c r="J36" s="715"/>
      <c r="K36" s="710"/>
      <c r="L36" s="711">
        <v>0</v>
      </c>
      <c r="M36" s="767"/>
      <c r="N36" s="716"/>
      <c r="O36" s="717"/>
      <c r="P36" s="727"/>
      <c r="Q36" s="711">
        <v>0</v>
      </c>
      <c r="R36" s="1089"/>
      <c r="S36" s="731"/>
      <c r="T36" s="729">
        <f>S36</f>
        <v>0</v>
      </c>
      <c r="U36" s="776"/>
      <c r="V36" s="503">
        <f>(G36+L36+Q36+T36)</f>
        <v>0</v>
      </c>
      <c r="W36" s="187">
        <f>RANK(V36,$V$9:$V$36)</f>
        <v>24</v>
      </c>
      <c r="Y36" s="414">
        <f>W36</f>
        <v>24</v>
      </c>
    </row>
    <row r="37" spans="1:25" ht="15.75" thickBot="1" x14ac:dyDescent="0.3">
      <c r="A37" s="108"/>
      <c r="B37" s="107"/>
      <c r="C37" s="106"/>
      <c r="D37" s="314"/>
      <c r="E37" s="750"/>
      <c r="F37" s="499"/>
      <c r="G37" s="279">
        <f t="shared" ref="G32:G73" si="0">IF(MIN(E37:F37)&gt;10,0,(10.1-CEILING(MIN(E37:F37),0.1))*10)</f>
        <v>101</v>
      </c>
      <c r="H37" s="762"/>
      <c r="I37" s="714"/>
      <c r="J37" s="715"/>
      <c r="K37" s="710"/>
      <c r="L37" s="711">
        <f t="shared" ref="L37:L38" si="1">IF(K37&lt;4.3,0,(K37-425)*0.2)</f>
        <v>0</v>
      </c>
      <c r="M37" s="767"/>
      <c r="N37" s="716"/>
      <c r="O37" s="717"/>
      <c r="P37" s="727"/>
      <c r="Q37" s="711"/>
      <c r="R37" s="772"/>
      <c r="S37" s="731"/>
      <c r="T37" s="729">
        <f t="shared" ref="T32:T40" si="2">S37</f>
        <v>0</v>
      </c>
      <c r="U37" s="777"/>
      <c r="V37" s="503">
        <f t="shared" ref="V33:V40" si="3">(G37+L37+Q37+T37)</f>
        <v>101</v>
      </c>
      <c r="W37" s="187">
        <f t="shared" ref="W37:W68" si="4">RANK(V37,$V$9:$V$68)</f>
        <v>23</v>
      </c>
      <c r="Y37" s="414">
        <f t="shared" ref="Y9:Y40" si="5">W37</f>
        <v>23</v>
      </c>
    </row>
    <row r="38" spans="1:25" ht="15.75" thickBot="1" x14ac:dyDescent="0.3">
      <c r="A38" s="136"/>
      <c r="B38" s="484"/>
      <c r="C38" s="486"/>
      <c r="D38" s="208"/>
      <c r="E38" s="780"/>
      <c r="F38" s="499"/>
      <c r="G38" s="279">
        <f t="shared" si="0"/>
        <v>101</v>
      </c>
      <c r="H38" s="762"/>
      <c r="I38" s="714"/>
      <c r="J38" s="715"/>
      <c r="K38" s="710"/>
      <c r="L38" s="711">
        <f t="shared" si="1"/>
        <v>0</v>
      </c>
      <c r="M38" s="767"/>
      <c r="N38" s="716"/>
      <c r="O38" s="717"/>
      <c r="P38" s="727"/>
      <c r="Q38" s="711"/>
      <c r="R38" s="772"/>
      <c r="S38" s="731"/>
      <c r="T38" s="729">
        <f t="shared" si="2"/>
        <v>0</v>
      </c>
      <c r="U38" s="776"/>
      <c r="V38" s="503">
        <f t="shared" si="3"/>
        <v>101</v>
      </c>
      <c r="W38" s="187">
        <f t="shared" si="4"/>
        <v>23</v>
      </c>
      <c r="Y38" s="414">
        <f t="shared" si="5"/>
        <v>23</v>
      </c>
    </row>
    <row r="39" spans="1:25" ht="15.75" thickBot="1" x14ac:dyDescent="0.3">
      <c r="A39" s="133"/>
      <c r="B39" s="132"/>
      <c r="C39" s="131"/>
      <c r="D39" s="425"/>
      <c r="E39" s="784"/>
      <c r="F39" s="499"/>
      <c r="G39" s="279">
        <f t="shared" si="0"/>
        <v>101</v>
      </c>
      <c r="H39" s="762"/>
      <c r="I39" s="714"/>
      <c r="J39" s="715"/>
      <c r="K39" s="710"/>
      <c r="L39" s="711">
        <f t="shared" ref="L39:L40" si="6">IF(K39&lt;4.3,0,(K39-425)*0.2)</f>
        <v>0</v>
      </c>
      <c r="M39" s="767"/>
      <c r="N39" s="716"/>
      <c r="O39" s="717"/>
      <c r="P39" s="727"/>
      <c r="Q39" s="711"/>
      <c r="R39" s="772"/>
      <c r="S39" s="731"/>
      <c r="T39" s="729">
        <f t="shared" si="2"/>
        <v>0</v>
      </c>
      <c r="U39" s="776"/>
      <c r="V39" s="504">
        <f t="shared" si="3"/>
        <v>101</v>
      </c>
      <c r="W39" s="187">
        <f t="shared" si="4"/>
        <v>23</v>
      </c>
      <c r="Y39" s="414">
        <f t="shared" si="5"/>
        <v>23</v>
      </c>
    </row>
    <row r="40" spans="1:25" ht="15.75" thickBot="1" x14ac:dyDescent="0.3">
      <c r="A40" s="105"/>
      <c r="B40" s="140"/>
      <c r="C40" s="104"/>
      <c r="D40" s="367"/>
      <c r="E40" s="779"/>
      <c r="F40" s="499"/>
      <c r="G40" s="279">
        <f t="shared" si="0"/>
        <v>101</v>
      </c>
      <c r="H40" s="763"/>
      <c r="I40" s="708"/>
      <c r="J40" s="709"/>
      <c r="K40" s="710"/>
      <c r="L40" s="711">
        <f t="shared" si="6"/>
        <v>0</v>
      </c>
      <c r="M40" s="767"/>
      <c r="N40" s="716"/>
      <c r="O40" s="717"/>
      <c r="P40" s="727"/>
      <c r="Q40" s="711"/>
      <c r="R40" s="772"/>
      <c r="S40" s="731"/>
      <c r="T40" s="729">
        <f t="shared" si="2"/>
        <v>0</v>
      </c>
      <c r="U40" s="777"/>
      <c r="V40" s="504">
        <f t="shared" si="3"/>
        <v>101</v>
      </c>
      <c r="W40" s="187">
        <f t="shared" si="4"/>
        <v>23</v>
      </c>
      <c r="Y40" s="414">
        <f t="shared" si="5"/>
        <v>23</v>
      </c>
    </row>
    <row r="41" spans="1:25" ht="15.75" thickBot="1" x14ac:dyDescent="0.3">
      <c r="A41" s="124"/>
      <c r="B41" s="123"/>
      <c r="C41" s="122"/>
      <c r="D41" s="317"/>
      <c r="E41" s="785"/>
      <c r="F41" s="499"/>
      <c r="G41" s="279">
        <f t="shared" si="0"/>
        <v>101</v>
      </c>
      <c r="H41" s="762"/>
      <c r="I41" s="714"/>
      <c r="J41" s="715"/>
      <c r="K41" s="710"/>
      <c r="L41" s="711">
        <f t="shared" ref="L41:L60" si="7">IF(K41&lt;4.3,0,(K41-425)*0.2)</f>
        <v>0</v>
      </c>
      <c r="M41" s="767"/>
      <c r="N41" s="716"/>
      <c r="O41" s="717"/>
      <c r="P41" s="727"/>
      <c r="Q41" s="711"/>
      <c r="R41" s="772"/>
      <c r="S41" s="731"/>
      <c r="T41" s="729">
        <f t="shared" ref="T41:T60" si="8">S41</f>
        <v>0</v>
      </c>
      <c r="U41" s="776"/>
      <c r="V41" s="503">
        <f t="shared" ref="V41:V60" si="9">(G41+L41+Q41+T41)</f>
        <v>101</v>
      </c>
      <c r="W41" s="187">
        <f t="shared" si="4"/>
        <v>23</v>
      </c>
      <c r="Y41" s="414">
        <f t="shared" ref="Y41:Y68" si="10">W41</f>
        <v>23</v>
      </c>
    </row>
    <row r="42" spans="1:25" ht="15.75" thickBot="1" x14ac:dyDescent="0.3">
      <c r="A42" s="42"/>
      <c r="B42" s="44"/>
      <c r="C42" s="40"/>
      <c r="D42" s="356"/>
      <c r="E42" s="779"/>
      <c r="F42" s="499"/>
      <c r="G42" s="279">
        <f t="shared" si="0"/>
        <v>101</v>
      </c>
      <c r="H42" s="762"/>
      <c r="I42" s="714"/>
      <c r="J42" s="715"/>
      <c r="K42" s="710"/>
      <c r="L42" s="711">
        <f t="shared" si="7"/>
        <v>0</v>
      </c>
      <c r="M42" s="767"/>
      <c r="N42" s="716"/>
      <c r="O42" s="717"/>
      <c r="P42" s="727"/>
      <c r="Q42" s="711"/>
      <c r="R42" s="772"/>
      <c r="S42" s="731"/>
      <c r="T42" s="729">
        <f t="shared" si="8"/>
        <v>0</v>
      </c>
      <c r="U42" s="776"/>
      <c r="V42" s="503">
        <f t="shared" si="9"/>
        <v>101</v>
      </c>
      <c r="W42" s="187">
        <f t="shared" si="4"/>
        <v>23</v>
      </c>
      <c r="Y42" s="414">
        <f t="shared" si="10"/>
        <v>23</v>
      </c>
    </row>
    <row r="43" spans="1:25" ht="15.75" thickBot="1" x14ac:dyDescent="0.3">
      <c r="A43" s="42"/>
      <c r="B43" s="44"/>
      <c r="C43" s="40"/>
      <c r="D43" s="255"/>
      <c r="E43" s="779"/>
      <c r="F43" s="499"/>
      <c r="G43" s="279">
        <f t="shared" si="0"/>
        <v>101</v>
      </c>
      <c r="H43" s="762"/>
      <c r="I43" s="714"/>
      <c r="J43" s="715"/>
      <c r="K43" s="710"/>
      <c r="L43" s="711">
        <f t="shared" si="7"/>
        <v>0</v>
      </c>
      <c r="M43" s="767"/>
      <c r="N43" s="716"/>
      <c r="O43" s="717"/>
      <c r="P43" s="727"/>
      <c r="Q43" s="711"/>
      <c r="R43" s="772"/>
      <c r="S43" s="731"/>
      <c r="T43" s="729">
        <f t="shared" si="8"/>
        <v>0</v>
      </c>
      <c r="U43" s="776"/>
      <c r="V43" s="503">
        <f t="shared" si="9"/>
        <v>101</v>
      </c>
      <c r="W43" s="187">
        <f t="shared" si="4"/>
        <v>23</v>
      </c>
      <c r="Y43" s="414">
        <f t="shared" si="10"/>
        <v>23</v>
      </c>
    </row>
    <row r="44" spans="1:25" ht="15.75" thickBot="1" x14ac:dyDescent="0.3">
      <c r="A44" s="102"/>
      <c r="B44" s="101"/>
      <c r="C44" s="100"/>
      <c r="D44" s="361"/>
      <c r="E44" s="788"/>
      <c r="F44" s="499"/>
      <c r="G44" s="279">
        <f t="shared" si="0"/>
        <v>101</v>
      </c>
      <c r="H44" s="762"/>
      <c r="I44" s="714"/>
      <c r="J44" s="715"/>
      <c r="K44" s="710"/>
      <c r="L44" s="711">
        <f t="shared" si="7"/>
        <v>0</v>
      </c>
      <c r="M44" s="768"/>
      <c r="N44" s="718"/>
      <c r="O44" s="719"/>
      <c r="P44" s="727"/>
      <c r="Q44" s="711"/>
      <c r="R44" s="772"/>
      <c r="S44" s="731"/>
      <c r="T44" s="729">
        <f t="shared" si="8"/>
        <v>0</v>
      </c>
      <c r="U44" s="776"/>
      <c r="V44" s="504">
        <f t="shared" si="9"/>
        <v>101</v>
      </c>
      <c r="W44" s="187">
        <f t="shared" si="4"/>
        <v>23</v>
      </c>
      <c r="Y44" s="414">
        <f t="shared" si="10"/>
        <v>23</v>
      </c>
    </row>
    <row r="45" spans="1:25" ht="15.75" thickBot="1" x14ac:dyDescent="0.3">
      <c r="A45" s="51"/>
      <c r="B45" s="468"/>
      <c r="C45" s="103"/>
      <c r="D45" s="365"/>
      <c r="E45" s="752"/>
      <c r="F45" s="499"/>
      <c r="G45" s="279">
        <f t="shared" si="0"/>
        <v>101</v>
      </c>
      <c r="H45" s="762"/>
      <c r="I45" s="714"/>
      <c r="J45" s="715"/>
      <c r="K45" s="710"/>
      <c r="L45" s="711">
        <f t="shared" si="7"/>
        <v>0</v>
      </c>
      <c r="M45" s="767"/>
      <c r="N45" s="716"/>
      <c r="O45" s="717"/>
      <c r="P45" s="727"/>
      <c r="Q45" s="711"/>
      <c r="R45" s="772"/>
      <c r="S45" s="731"/>
      <c r="T45" s="729">
        <f t="shared" si="8"/>
        <v>0</v>
      </c>
      <c r="U45" s="776"/>
      <c r="V45" s="503">
        <f t="shared" si="9"/>
        <v>101</v>
      </c>
      <c r="W45" s="187">
        <f t="shared" si="4"/>
        <v>23</v>
      </c>
      <c r="Y45" s="414">
        <f t="shared" si="10"/>
        <v>23</v>
      </c>
    </row>
    <row r="46" spans="1:25" ht="15.75" thickBot="1" x14ac:dyDescent="0.3">
      <c r="A46" s="121"/>
      <c r="B46" s="120"/>
      <c r="C46" s="119"/>
      <c r="D46" s="357"/>
      <c r="E46" s="782"/>
      <c r="F46" s="499"/>
      <c r="G46" s="279">
        <f t="shared" si="0"/>
        <v>101</v>
      </c>
      <c r="H46" s="762"/>
      <c r="I46" s="714"/>
      <c r="J46" s="715"/>
      <c r="K46" s="710"/>
      <c r="L46" s="711">
        <f t="shared" si="7"/>
        <v>0</v>
      </c>
      <c r="M46" s="767"/>
      <c r="N46" s="716"/>
      <c r="O46" s="717"/>
      <c r="P46" s="727"/>
      <c r="Q46" s="711"/>
      <c r="R46" s="772"/>
      <c r="S46" s="731"/>
      <c r="T46" s="729">
        <f t="shared" si="8"/>
        <v>0</v>
      </c>
      <c r="U46" s="776"/>
      <c r="V46" s="503">
        <f t="shared" si="9"/>
        <v>101</v>
      </c>
      <c r="W46" s="187">
        <f t="shared" si="4"/>
        <v>23</v>
      </c>
      <c r="Y46" s="414">
        <f t="shared" si="10"/>
        <v>23</v>
      </c>
    </row>
    <row r="47" spans="1:25" ht="15.75" thickBot="1" x14ac:dyDescent="0.3">
      <c r="A47" s="42"/>
      <c r="B47" s="44"/>
      <c r="C47" s="40"/>
      <c r="D47" s="356"/>
      <c r="E47" s="742"/>
      <c r="F47" s="499"/>
      <c r="G47" s="279">
        <f t="shared" si="0"/>
        <v>101</v>
      </c>
      <c r="H47" s="762"/>
      <c r="I47" s="714"/>
      <c r="J47" s="715"/>
      <c r="K47" s="710"/>
      <c r="L47" s="711">
        <f t="shared" si="7"/>
        <v>0</v>
      </c>
      <c r="M47" s="767"/>
      <c r="N47" s="716"/>
      <c r="O47" s="717"/>
      <c r="P47" s="727"/>
      <c r="Q47" s="711"/>
      <c r="R47" s="772"/>
      <c r="S47" s="731"/>
      <c r="T47" s="729">
        <f t="shared" si="8"/>
        <v>0</v>
      </c>
      <c r="U47" s="776"/>
      <c r="V47" s="504">
        <f t="shared" si="9"/>
        <v>101</v>
      </c>
      <c r="W47" s="187">
        <f t="shared" si="4"/>
        <v>23</v>
      </c>
      <c r="Y47" s="414">
        <f t="shared" si="10"/>
        <v>23</v>
      </c>
    </row>
    <row r="48" spans="1:25" ht="15.75" thickBot="1" x14ac:dyDescent="0.3">
      <c r="A48" s="62"/>
      <c r="B48" s="61"/>
      <c r="C48" s="60"/>
      <c r="D48" s="488"/>
      <c r="E48" s="789"/>
      <c r="F48" s="499"/>
      <c r="G48" s="279">
        <f t="shared" si="0"/>
        <v>101</v>
      </c>
      <c r="H48" s="762"/>
      <c r="I48" s="714"/>
      <c r="J48" s="715"/>
      <c r="K48" s="710"/>
      <c r="L48" s="711">
        <f t="shared" si="7"/>
        <v>0</v>
      </c>
      <c r="M48" s="767"/>
      <c r="N48" s="716"/>
      <c r="O48" s="717"/>
      <c r="P48" s="727"/>
      <c r="Q48" s="711"/>
      <c r="R48" s="772"/>
      <c r="S48" s="731"/>
      <c r="T48" s="729">
        <f t="shared" si="8"/>
        <v>0</v>
      </c>
      <c r="U48" s="776"/>
      <c r="V48" s="503">
        <f t="shared" si="9"/>
        <v>101</v>
      </c>
      <c r="W48" s="187">
        <f t="shared" si="4"/>
        <v>23</v>
      </c>
      <c r="Y48" s="414">
        <f t="shared" si="10"/>
        <v>23</v>
      </c>
    </row>
    <row r="49" spans="1:25" ht="15.75" thickBot="1" x14ac:dyDescent="0.3">
      <c r="A49" s="483"/>
      <c r="B49" s="485"/>
      <c r="C49" s="238"/>
      <c r="D49" s="489"/>
      <c r="E49" s="790"/>
      <c r="F49" s="499"/>
      <c r="G49" s="279">
        <f t="shared" si="0"/>
        <v>101</v>
      </c>
      <c r="H49" s="762"/>
      <c r="I49" s="714"/>
      <c r="J49" s="715"/>
      <c r="K49" s="710"/>
      <c r="L49" s="711">
        <f t="shared" si="7"/>
        <v>0</v>
      </c>
      <c r="M49" s="767"/>
      <c r="N49" s="716"/>
      <c r="O49" s="717"/>
      <c r="P49" s="727"/>
      <c r="Q49" s="711"/>
      <c r="R49" s="772"/>
      <c r="S49" s="731"/>
      <c r="T49" s="729">
        <f t="shared" si="8"/>
        <v>0</v>
      </c>
      <c r="U49" s="777"/>
      <c r="V49" s="503">
        <f t="shared" si="9"/>
        <v>101</v>
      </c>
      <c r="W49" s="187">
        <f t="shared" si="4"/>
        <v>23</v>
      </c>
      <c r="Y49" s="414">
        <f t="shared" si="10"/>
        <v>23</v>
      </c>
    </row>
    <row r="50" spans="1:25" ht="15.75" thickBot="1" x14ac:dyDescent="0.3">
      <c r="A50" s="42"/>
      <c r="B50" s="44"/>
      <c r="C50" s="40"/>
      <c r="D50" s="209"/>
      <c r="E50" s="791"/>
      <c r="F50" s="499"/>
      <c r="G50" s="279">
        <f t="shared" si="0"/>
        <v>101</v>
      </c>
      <c r="H50" s="762"/>
      <c r="I50" s="714"/>
      <c r="J50" s="715"/>
      <c r="K50" s="710"/>
      <c r="L50" s="711">
        <f t="shared" si="7"/>
        <v>0</v>
      </c>
      <c r="M50" s="767"/>
      <c r="N50" s="716"/>
      <c r="O50" s="717"/>
      <c r="P50" s="727"/>
      <c r="Q50" s="711"/>
      <c r="R50" s="772"/>
      <c r="S50" s="731"/>
      <c r="T50" s="729">
        <f t="shared" si="8"/>
        <v>0</v>
      </c>
      <c r="U50" s="776"/>
      <c r="V50" s="503">
        <f t="shared" si="9"/>
        <v>101</v>
      </c>
      <c r="W50" s="187">
        <f t="shared" si="4"/>
        <v>23</v>
      </c>
      <c r="Y50" s="414">
        <f t="shared" si="10"/>
        <v>23</v>
      </c>
    </row>
    <row r="51" spans="1:25" ht="15.75" thickBot="1" x14ac:dyDescent="0.3">
      <c r="A51" s="121"/>
      <c r="B51" s="120"/>
      <c r="C51" s="119"/>
      <c r="D51" s="358"/>
      <c r="E51" s="782"/>
      <c r="F51" s="499"/>
      <c r="G51" s="279">
        <f t="shared" si="0"/>
        <v>101</v>
      </c>
      <c r="H51" s="762"/>
      <c r="I51" s="714"/>
      <c r="J51" s="715"/>
      <c r="K51" s="710"/>
      <c r="L51" s="711">
        <f t="shared" si="7"/>
        <v>0</v>
      </c>
      <c r="M51" s="767"/>
      <c r="N51" s="716"/>
      <c r="O51" s="717"/>
      <c r="P51" s="727"/>
      <c r="Q51" s="711"/>
      <c r="R51" s="772"/>
      <c r="S51" s="731"/>
      <c r="T51" s="729">
        <f t="shared" si="8"/>
        <v>0</v>
      </c>
      <c r="U51" s="776"/>
      <c r="V51" s="503">
        <f t="shared" si="9"/>
        <v>101</v>
      </c>
      <c r="W51" s="187">
        <f t="shared" si="4"/>
        <v>23</v>
      </c>
      <c r="Y51" s="414">
        <f t="shared" si="10"/>
        <v>23</v>
      </c>
    </row>
    <row r="52" spans="1:25" ht="15.75" thickBot="1" x14ac:dyDescent="0.3">
      <c r="A52" s="111"/>
      <c r="B52" s="110"/>
      <c r="C52" s="109"/>
      <c r="D52" s="487"/>
      <c r="E52" s="738"/>
      <c r="F52" s="499"/>
      <c r="G52" s="279">
        <f t="shared" si="0"/>
        <v>101</v>
      </c>
      <c r="H52" s="762"/>
      <c r="I52" s="714"/>
      <c r="J52" s="715"/>
      <c r="K52" s="710"/>
      <c r="L52" s="711">
        <f t="shared" si="7"/>
        <v>0</v>
      </c>
      <c r="M52" s="767"/>
      <c r="N52" s="716"/>
      <c r="O52" s="717"/>
      <c r="P52" s="727"/>
      <c r="Q52" s="711"/>
      <c r="R52" s="772"/>
      <c r="S52" s="731"/>
      <c r="T52" s="729">
        <f t="shared" si="8"/>
        <v>0</v>
      </c>
      <c r="U52" s="776"/>
      <c r="V52" s="503">
        <f t="shared" si="9"/>
        <v>101</v>
      </c>
      <c r="W52" s="187">
        <f t="shared" si="4"/>
        <v>23</v>
      </c>
      <c r="Y52" s="414">
        <f t="shared" si="10"/>
        <v>23</v>
      </c>
    </row>
    <row r="53" spans="1:25" ht="15.75" thickBot="1" x14ac:dyDescent="0.3">
      <c r="A53" s="108"/>
      <c r="B53" s="107"/>
      <c r="C53" s="106"/>
      <c r="D53" s="316"/>
      <c r="E53" s="785"/>
      <c r="F53" s="499"/>
      <c r="G53" s="279">
        <f t="shared" si="0"/>
        <v>101</v>
      </c>
      <c r="H53" s="762"/>
      <c r="I53" s="714"/>
      <c r="J53" s="715"/>
      <c r="K53" s="710"/>
      <c r="L53" s="711">
        <f t="shared" si="7"/>
        <v>0</v>
      </c>
      <c r="M53" s="767"/>
      <c r="N53" s="716"/>
      <c r="O53" s="717"/>
      <c r="P53" s="727"/>
      <c r="Q53" s="711"/>
      <c r="R53" s="772"/>
      <c r="S53" s="731"/>
      <c r="T53" s="729">
        <f t="shared" si="8"/>
        <v>0</v>
      </c>
      <c r="U53" s="776"/>
      <c r="V53" s="503">
        <f t="shared" si="9"/>
        <v>101</v>
      </c>
      <c r="W53" s="187">
        <f t="shared" si="4"/>
        <v>23</v>
      </c>
      <c r="Y53" s="414">
        <f t="shared" si="10"/>
        <v>23</v>
      </c>
    </row>
    <row r="54" spans="1:25" ht="15.75" thickBot="1" x14ac:dyDescent="0.3">
      <c r="A54" s="121"/>
      <c r="B54" s="120"/>
      <c r="C54" s="119"/>
      <c r="D54" s="364"/>
      <c r="E54" s="782"/>
      <c r="F54" s="499"/>
      <c r="G54" s="279">
        <f t="shared" si="0"/>
        <v>101</v>
      </c>
      <c r="H54" s="762"/>
      <c r="I54" s="714"/>
      <c r="J54" s="715"/>
      <c r="K54" s="710"/>
      <c r="L54" s="711">
        <f t="shared" si="7"/>
        <v>0</v>
      </c>
      <c r="M54" s="767"/>
      <c r="N54" s="716"/>
      <c r="O54" s="717"/>
      <c r="P54" s="727"/>
      <c r="Q54" s="711"/>
      <c r="R54" s="772"/>
      <c r="S54" s="731"/>
      <c r="T54" s="729">
        <f t="shared" si="8"/>
        <v>0</v>
      </c>
      <c r="U54" s="776"/>
      <c r="V54" s="503">
        <f t="shared" si="9"/>
        <v>101</v>
      </c>
      <c r="W54" s="187">
        <f t="shared" si="4"/>
        <v>23</v>
      </c>
      <c r="Y54" s="414">
        <f t="shared" si="10"/>
        <v>23</v>
      </c>
    </row>
    <row r="55" spans="1:25" ht="15.75" thickBot="1" x14ac:dyDescent="0.3">
      <c r="A55" s="121"/>
      <c r="B55" s="120"/>
      <c r="C55" s="119"/>
      <c r="D55" s="357"/>
      <c r="E55" s="782"/>
      <c r="F55" s="499"/>
      <c r="G55" s="279">
        <f t="shared" si="0"/>
        <v>101</v>
      </c>
      <c r="H55" s="762"/>
      <c r="I55" s="714"/>
      <c r="J55" s="715"/>
      <c r="K55" s="710"/>
      <c r="L55" s="711">
        <f t="shared" si="7"/>
        <v>0</v>
      </c>
      <c r="M55" s="767"/>
      <c r="N55" s="716"/>
      <c r="O55" s="717"/>
      <c r="P55" s="727"/>
      <c r="Q55" s="711"/>
      <c r="R55" s="772"/>
      <c r="S55" s="731"/>
      <c r="T55" s="729">
        <f t="shared" si="8"/>
        <v>0</v>
      </c>
      <c r="U55" s="776"/>
      <c r="V55" s="503">
        <f t="shared" si="9"/>
        <v>101</v>
      </c>
      <c r="W55" s="187">
        <f t="shared" si="4"/>
        <v>23</v>
      </c>
      <c r="Y55" s="414">
        <f t="shared" si="10"/>
        <v>23</v>
      </c>
    </row>
    <row r="56" spans="1:25" ht="15.75" thickBot="1" x14ac:dyDescent="0.3">
      <c r="A56" s="102"/>
      <c r="B56" s="61"/>
      <c r="C56" s="100"/>
      <c r="D56" s="367"/>
      <c r="E56" s="788"/>
      <c r="F56" s="499"/>
      <c r="G56" s="279">
        <f t="shared" si="0"/>
        <v>101</v>
      </c>
      <c r="H56" s="762"/>
      <c r="I56" s="714"/>
      <c r="J56" s="715"/>
      <c r="K56" s="710"/>
      <c r="L56" s="711">
        <f t="shared" si="7"/>
        <v>0</v>
      </c>
      <c r="M56" s="767"/>
      <c r="N56" s="716"/>
      <c r="O56" s="717"/>
      <c r="P56" s="727"/>
      <c r="Q56" s="711"/>
      <c r="R56" s="772"/>
      <c r="S56" s="731"/>
      <c r="T56" s="729">
        <f t="shared" si="8"/>
        <v>0</v>
      </c>
      <c r="U56" s="776"/>
      <c r="V56" s="503">
        <f t="shared" si="9"/>
        <v>101</v>
      </c>
      <c r="W56" s="187">
        <f t="shared" si="4"/>
        <v>23</v>
      </c>
      <c r="Y56" s="414">
        <f t="shared" si="10"/>
        <v>23</v>
      </c>
    </row>
    <row r="57" spans="1:25" ht="15.75" thickBot="1" x14ac:dyDescent="0.3">
      <c r="A57" s="108"/>
      <c r="B57" s="123"/>
      <c r="C57" s="122"/>
      <c r="D57" s="317"/>
      <c r="E57" s="782"/>
      <c r="F57" s="499"/>
      <c r="G57" s="279">
        <f t="shared" si="0"/>
        <v>101</v>
      </c>
      <c r="H57" s="762"/>
      <c r="I57" s="714"/>
      <c r="J57" s="715"/>
      <c r="K57" s="710"/>
      <c r="L57" s="711">
        <f t="shared" si="7"/>
        <v>0</v>
      </c>
      <c r="M57" s="767"/>
      <c r="N57" s="716"/>
      <c r="O57" s="717"/>
      <c r="P57" s="727"/>
      <c r="Q57" s="711"/>
      <c r="R57" s="772"/>
      <c r="S57" s="731"/>
      <c r="T57" s="729">
        <f t="shared" si="8"/>
        <v>0</v>
      </c>
      <c r="U57" s="776"/>
      <c r="V57" s="503">
        <f t="shared" si="9"/>
        <v>101</v>
      </c>
      <c r="W57" s="187">
        <f t="shared" si="4"/>
        <v>23</v>
      </c>
      <c r="Y57" s="414">
        <f t="shared" si="10"/>
        <v>23</v>
      </c>
    </row>
    <row r="58" spans="1:25" ht="15.75" thickBot="1" x14ac:dyDescent="0.3">
      <c r="A58" s="42"/>
      <c r="B58" s="44"/>
      <c r="C58" s="40"/>
      <c r="D58" s="209"/>
      <c r="E58" s="752"/>
      <c r="F58" s="499"/>
      <c r="G58" s="279">
        <f t="shared" si="0"/>
        <v>101</v>
      </c>
      <c r="H58" s="762"/>
      <c r="I58" s="714"/>
      <c r="J58" s="715"/>
      <c r="K58" s="710"/>
      <c r="L58" s="711">
        <f t="shared" si="7"/>
        <v>0</v>
      </c>
      <c r="M58" s="767"/>
      <c r="N58" s="716"/>
      <c r="O58" s="717"/>
      <c r="P58" s="727"/>
      <c r="Q58" s="711"/>
      <c r="R58" s="772"/>
      <c r="S58" s="731"/>
      <c r="T58" s="729">
        <f t="shared" si="8"/>
        <v>0</v>
      </c>
      <c r="U58" s="776"/>
      <c r="V58" s="504">
        <f t="shared" si="9"/>
        <v>101</v>
      </c>
      <c r="W58" s="187">
        <f t="shared" si="4"/>
        <v>23</v>
      </c>
      <c r="Y58" s="414">
        <f t="shared" si="10"/>
        <v>23</v>
      </c>
    </row>
    <row r="59" spans="1:25" ht="15.75" thickBot="1" x14ac:dyDescent="0.3">
      <c r="A59" s="121"/>
      <c r="B59" s="120"/>
      <c r="C59" s="119"/>
      <c r="D59" s="357"/>
      <c r="E59" s="782"/>
      <c r="F59" s="499"/>
      <c r="G59" s="279">
        <f t="shared" si="0"/>
        <v>101</v>
      </c>
      <c r="H59" s="762"/>
      <c r="I59" s="714"/>
      <c r="J59" s="715"/>
      <c r="K59" s="710"/>
      <c r="L59" s="711">
        <f t="shared" si="7"/>
        <v>0</v>
      </c>
      <c r="M59" s="767"/>
      <c r="N59" s="716"/>
      <c r="O59" s="717"/>
      <c r="P59" s="727"/>
      <c r="Q59" s="711"/>
      <c r="R59" s="772"/>
      <c r="S59" s="731"/>
      <c r="T59" s="729">
        <f t="shared" si="8"/>
        <v>0</v>
      </c>
      <c r="U59" s="776"/>
      <c r="V59" s="504">
        <f t="shared" si="9"/>
        <v>101</v>
      </c>
      <c r="W59" s="187">
        <f t="shared" si="4"/>
        <v>23</v>
      </c>
      <c r="Y59" s="414">
        <f t="shared" si="10"/>
        <v>23</v>
      </c>
    </row>
    <row r="60" spans="1:25" ht="15.75" thickBot="1" x14ac:dyDescent="0.3">
      <c r="A60" s="102"/>
      <c r="B60" s="101"/>
      <c r="C60" s="100"/>
      <c r="D60" s="222"/>
      <c r="E60" s="746"/>
      <c r="F60" s="499"/>
      <c r="G60" s="279">
        <f t="shared" si="0"/>
        <v>101</v>
      </c>
      <c r="H60" s="764"/>
      <c r="I60" s="714"/>
      <c r="J60" s="715"/>
      <c r="K60" s="710"/>
      <c r="L60" s="711">
        <f t="shared" si="7"/>
        <v>0</v>
      </c>
      <c r="M60" s="769"/>
      <c r="N60" s="716"/>
      <c r="O60" s="717"/>
      <c r="P60" s="727"/>
      <c r="Q60" s="726"/>
      <c r="R60" s="773"/>
      <c r="S60" s="731"/>
      <c r="T60" s="729">
        <f t="shared" si="8"/>
        <v>0</v>
      </c>
      <c r="U60" s="776"/>
      <c r="V60" s="504">
        <f t="shared" si="9"/>
        <v>101</v>
      </c>
      <c r="W60" s="187">
        <f t="shared" si="4"/>
        <v>23</v>
      </c>
      <c r="Y60" s="414">
        <f t="shared" si="10"/>
        <v>23</v>
      </c>
    </row>
    <row r="61" spans="1:25" ht="15.75" thickBot="1" x14ac:dyDescent="0.3">
      <c r="A61" s="108"/>
      <c r="B61" s="123"/>
      <c r="C61" s="122"/>
      <c r="D61" s="317"/>
      <c r="E61" s="782"/>
      <c r="F61" s="499"/>
      <c r="G61" s="279">
        <f t="shared" si="0"/>
        <v>101</v>
      </c>
      <c r="H61" s="762"/>
      <c r="I61" s="714"/>
      <c r="J61" s="715"/>
      <c r="K61" s="710"/>
      <c r="L61" s="711">
        <f t="shared" ref="L61:L76" si="11">IF(K61&lt;4.3,0,(K61-425)*0.2)</f>
        <v>0</v>
      </c>
      <c r="M61" s="767"/>
      <c r="N61" s="716"/>
      <c r="O61" s="717"/>
      <c r="P61" s="727"/>
      <c r="Q61" s="711"/>
      <c r="R61" s="772"/>
      <c r="S61" s="731"/>
      <c r="T61" s="729">
        <f t="shared" ref="T61:T76" si="12">S61</f>
        <v>0</v>
      </c>
      <c r="U61" s="776"/>
      <c r="V61" s="503">
        <f t="shared" ref="V61:V76" si="13">(G61+L61+Q61+T61)</f>
        <v>101</v>
      </c>
      <c r="W61" s="187">
        <f t="shared" si="4"/>
        <v>23</v>
      </c>
      <c r="Y61" s="414">
        <f t="shared" si="10"/>
        <v>23</v>
      </c>
    </row>
    <row r="62" spans="1:25" ht="15.75" thickBot="1" x14ac:dyDescent="0.3">
      <c r="A62" s="42"/>
      <c r="B62" s="44"/>
      <c r="C62" s="40"/>
      <c r="D62" s="209"/>
      <c r="E62" s="791"/>
      <c r="F62" s="499"/>
      <c r="G62" s="279">
        <f t="shared" si="0"/>
        <v>101</v>
      </c>
      <c r="H62" s="762"/>
      <c r="I62" s="714"/>
      <c r="J62" s="715"/>
      <c r="K62" s="710"/>
      <c r="L62" s="711">
        <f t="shared" si="11"/>
        <v>0</v>
      </c>
      <c r="M62" s="767"/>
      <c r="N62" s="716"/>
      <c r="O62" s="717"/>
      <c r="P62" s="727"/>
      <c r="Q62" s="711"/>
      <c r="R62" s="772"/>
      <c r="S62" s="731"/>
      <c r="T62" s="729">
        <f t="shared" si="12"/>
        <v>0</v>
      </c>
      <c r="U62" s="776"/>
      <c r="V62" s="504">
        <f t="shared" si="13"/>
        <v>101</v>
      </c>
      <c r="W62" s="187">
        <f t="shared" si="4"/>
        <v>23</v>
      </c>
      <c r="Y62" s="414">
        <f t="shared" si="10"/>
        <v>23</v>
      </c>
    </row>
    <row r="63" spans="1:25" ht="15.75" thickBot="1" x14ac:dyDescent="0.3">
      <c r="A63" s="121"/>
      <c r="B63" s="120"/>
      <c r="C63" s="119"/>
      <c r="D63" s="357"/>
      <c r="E63" s="782"/>
      <c r="F63" s="499"/>
      <c r="G63" s="279">
        <f t="shared" si="0"/>
        <v>101</v>
      </c>
      <c r="H63" s="762"/>
      <c r="I63" s="714"/>
      <c r="J63" s="715"/>
      <c r="K63" s="710"/>
      <c r="L63" s="711">
        <f t="shared" si="11"/>
        <v>0</v>
      </c>
      <c r="M63" s="767"/>
      <c r="N63" s="716"/>
      <c r="O63" s="717"/>
      <c r="P63" s="727"/>
      <c r="Q63" s="711"/>
      <c r="R63" s="772"/>
      <c r="S63" s="731"/>
      <c r="T63" s="729">
        <f t="shared" si="12"/>
        <v>0</v>
      </c>
      <c r="U63" s="776"/>
      <c r="V63" s="504">
        <f t="shared" si="13"/>
        <v>101</v>
      </c>
      <c r="W63" s="187">
        <f t="shared" si="4"/>
        <v>23</v>
      </c>
      <c r="Y63" s="414">
        <f t="shared" si="10"/>
        <v>23</v>
      </c>
    </row>
    <row r="64" spans="1:25" ht="15.75" thickBot="1" x14ac:dyDescent="0.3">
      <c r="A64" s="102"/>
      <c r="B64" s="101"/>
      <c r="C64" s="100"/>
      <c r="D64" s="222"/>
      <c r="E64" s="752"/>
      <c r="F64" s="499"/>
      <c r="G64" s="279">
        <f t="shared" si="0"/>
        <v>101</v>
      </c>
      <c r="H64" s="764"/>
      <c r="I64" s="714"/>
      <c r="J64" s="715"/>
      <c r="K64" s="710"/>
      <c r="L64" s="711">
        <f t="shared" si="11"/>
        <v>0</v>
      </c>
      <c r="M64" s="769"/>
      <c r="N64" s="716"/>
      <c r="O64" s="717"/>
      <c r="P64" s="727"/>
      <c r="Q64" s="726"/>
      <c r="R64" s="773"/>
      <c r="S64" s="731"/>
      <c r="T64" s="729">
        <f t="shared" si="12"/>
        <v>0</v>
      </c>
      <c r="U64" s="776"/>
      <c r="V64" s="504">
        <f t="shared" si="13"/>
        <v>101</v>
      </c>
      <c r="W64" s="187">
        <f t="shared" si="4"/>
        <v>23</v>
      </c>
      <c r="Y64" s="414">
        <f t="shared" si="10"/>
        <v>23</v>
      </c>
    </row>
    <row r="65" spans="1:25" ht="15.75" thickBot="1" x14ac:dyDescent="0.3">
      <c r="A65" s="108"/>
      <c r="B65" s="123"/>
      <c r="C65" s="122"/>
      <c r="D65" s="317"/>
      <c r="E65" s="785"/>
      <c r="F65" s="499"/>
      <c r="G65" s="279">
        <f t="shared" si="0"/>
        <v>101</v>
      </c>
      <c r="H65" s="762"/>
      <c r="I65" s="714"/>
      <c r="J65" s="715"/>
      <c r="K65" s="710"/>
      <c r="L65" s="711">
        <f t="shared" si="11"/>
        <v>0</v>
      </c>
      <c r="M65" s="767"/>
      <c r="N65" s="716"/>
      <c r="O65" s="717"/>
      <c r="P65" s="727"/>
      <c r="Q65" s="711"/>
      <c r="R65" s="772"/>
      <c r="S65" s="731"/>
      <c r="T65" s="729">
        <f t="shared" si="12"/>
        <v>0</v>
      </c>
      <c r="U65" s="776"/>
      <c r="V65" s="503">
        <f t="shared" si="13"/>
        <v>101</v>
      </c>
      <c r="W65" s="187">
        <f t="shared" si="4"/>
        <v>23</v>
      </c>
      <c r="Y65" s="414">
        <f t="shared" si="10"/>
        <v>23</v>
      </c>
    </row>
    <row r="66" spans="1:25" ht="15.75" thickBot="1" x14ac:dyDescent="0.3">
      <c r="A66" s="42"/>
      <c r="B66" s="44"/>
      <c r="C66" s="40"/>
      <c r="D66" s="209"/>
      <c r="E66" s="791"/>
      <c r="F66" s="499"/>
      <c r="G66" s="279">
        <f t="shared" si="0"/>
        <v>101</v>
      </c>
      <c r="H66" s="762"/>
      <c r="I66" s="714"/>
      <c r="J66" s="715"/>
      <c r="K66" s="710"/>
      <c r="L66" s="711">
        <f t="shared" si="11"/>
        <v>0</v>
      </c>
      <c r="M66" s="767"/>
      <c r="N66" s="716"/>
      <c r="O66" s="717"/>
      <c r="P66" s="727"/>
      <c r="Q66" s="711"/>
      <c r="R66" s="772"/>
      <c r="S66" s="731"/>
      <c r="T66" s="729">
        <f t="shared" si="12"/>
        <v>0</v>
      </c>
      <c r="U66" s="776"/>
      <c r="V66" s="504">
        <f t="shared" si="13"/>
        <v>101</v>
      </c>
      <c r="W66" s="187">
        <f t="shared" si="4"/>
        <v>23</v>
      </c>
      <c r="Y66" s="414">
        <f t="shared" si="10"/>
        <v>23</v>
      </c>
    </row>
    <row r="67" spans="1:25" ht="15.75" thickBot="1" x14ac:dyDescent="0.3">
      <c r="A67" s="121"/>
      <c r="B67" s="120"/>
      <c r="C67" s="119"/>
      <c r="D67" s="357"/>
      <c r="E67" s="750"/>
      <c r="F67" s="499"/>
      <c r="G67" s="279">
        <f t="shared" si="0"/>
        <v>101</v>
      </c>
      <c r="H67" s="762"/>
      <c r="I67" s="714"/>
      <c r="J67" s="715"/>
      <c r="K67" s="710"/>
      <c r="L67" s="711">
        <f t="shared" si="11"/>
        <v>0</v>
      </c>
      <c r="M67" s="767"/>
      <c r="N67" s="716"/>
      <c r="O67" s="717"/>
      <c r="P67" s="727"/>
      <c r="Q67" s="711"/>
      <c r="R67" s="772"/>
      <c r="S67" s="731"/>
      <c r="T67" s="729">
        <f t="shared" si="12"/>
        <v>0</v>
      </c>
      <c r="U67" s="776"/>
      <c r="V67" s="504">
        <f t="shared" si="13"/>
        <v>101</v>
      </c>
      <c r="W67" s="187">
        <f t="shared" si="4"/>
        <v>23</v>
      </c>
      <c r="Y67" s="414">
        <f t="shared" si="10"/>
        <v>23</v>
      </c>
    </row>
    <row r="68" spans="1:25" ht="15.75" thickBot="1" x14ac:dyDescent="0.3">
      <c r="A68" s="102"/>
      <c r="B68" s="101"/>
      <c r="C68" s="100"/>
      <c r="D68" s="222"/>
      <c r="E68" s="791"/>
      <c r="F68" s="499"/>
      <c r="G68" s="279">
        <f t="shared" si="0"/>
        <v>101</v>
      </c>
      <c r="H68" s="764"/>
      <c r="I68" s="714"/>
      <c r="J68" s="715"/>
      <c r="K68" s="710"/>
      <c r="L68" s="711">
        <f t="shared" si="11"/>
        <v>0</v>
      </c>
      <c r="M68" s="769"/>
      <c r="N68" s="716"/>
      <c r="O68" s="717"/>
      <c r="P68" s="727"/>
      <c r="Q68" s="726"/>
      <c r="R68" s="773"/>
      <c r="S68" s="731"/>
      <c r="T68" s="729">
        <f t="shared" si="12"/>
        <v>0</v>
      </c>
      <c r="U68" s="776"/>
      <c r="V68" s="504">
        <f t="shared" si="13"/>
        <v>101</v>
      </c>
      <c r="W68" s="187">
        <f t="shared" si="4"/>
        <v>23</v>
      </c>
      <c r="Y68" s="414">
        <f t="shared" si="10"/>
        <v>23</v>
      </c>
    </row>
    <row r="69" spans="1:25" ht="15.75" thickBot="1" x14ac:dyDescent="0.3">
      <c r="A69" s="108"/>
      <c r="B69" s="123"/>
      <c r="C69" s="122"/>
      <c r="D69" s="317"/>
      <c r="E69" s="785"/>
      <c r="F69" s="499"/>
      <c r="G69" s="279">
        <f t="shared" si="0"/>
        <v>101</v>
      </c>
      <c r="H69" s="762"/>
      <c r="I69" s="714"/>
      <c r="J69" s="715"/>
      <c r="K69" s="710"/>
      <c r="L69" s="711">
        <f t="shared" si="11"/>
        <v>0</v>
      </c>
      <c r="M69" s="767"/>
      <c r="N69" s="716"/>
      <c r="O69" s="717"/>
      <c r="P69" s="727"/>
      <c r="Q69" s="711"/>
      <c r="R69" s="772"/>
      <c r="S69" s="731"/>
      <c r="T69" s="729">
        <f t="shared" si="12"/>
        <v>0</v>
      </c>
      <c r="U69" s="776"/>
      <c r="V69" s="503">
        <f t="shared" si="13"/>
        <v>101</v>
      </c>
      <c r="W69" s="187"/>
    </row>
    <row r="70" spans="1:25" ht="15.75" thickBot="1" x14ac:dyDescent="0.3">
      <c r="A70" s="42"/>
      <c r="B70" s="44"/>
      <c r="C70" s="40"/>
      <c r="D70" s="209"/>
      <c r="E70" s="780"/>
      <c r="F70" s="499"/>
      <c r="G70" s="279">
        <f t="shared" si="0"/>
        <v>101</v>
      </c>
      <c r="H70" s="762"/>
      <c r="I70" s="714"/>
      <c r="J70" s="715"/>
      <c r="K70" s="710"/>
      <c r="L70" s="711">
        <f t="shared" si="11"/>
        <v>0</v>
      </c>
      <c r="M70" s="767"/>
      <c r="N70" s="716"/>
      <c r="O70" s="717"/>
      <c r="P70" s="727"/>
      <c r="Q70" s="711"/>
      <c r="R70" s="772"/>
      <c r="S70" s="731"/>
      <c r="T70" s="729">
        <f t="shared" si="12"/>
        <v>0</v>
      </c>
      <c r="U70" s="776"/>
      <c r="V70" s="504">
        <f t="shared" si="13"/>
        <v>101</v>
      </c>
      <c r="W70" s="187"/>
    </row>
    <row r="71" spans="1:25" ht="15.75" thickBot="1" x14ac:dyDescent="0.3">
      <c r="A71" s="121"/>
      <c r="B71" s="120"/>
      <c r="C71" s="119"/>
      <c r="D71" s="357"/>
      <c r="E71" s="782"/>
      <c r="F71" s="499"/>
      <c r="G71" s="279">
        <f t="shared" si="0"/>
        <v>101</v>
      </c>
      <c r="H71" s="762"/>
      <c r="I71" s="714"/>
      <c r="J71" s="715"/>
      <c r="K71" s="710"/>
      <c r="L71" s="711">
        <f t="shared" si="11"/>
        <v>0</v>
      </c>
      <c r="M71" s="767"/>
      <c r="N71" s="716"/>
      <c r="O71" s="717"/>
      <c r="P71" s="727"/>
      <c r="Q71" s="711"/>
      <c r="R71" s="772"/>
      <c r="S71" s="731"/>
      <c r="T71" s="729">
        <f t="shared" si="12"/>
        <v>0</v>
      </c>
      <c r="U71" s="776"/>
      <c r="V71" s="504">
        <f t="shared" si="13"/>
        <v>101</v>
      </c>
      <c r="W71" s="187"/>
    </row>
    <row r="72" spans="1:25" ht="15.75" thickBot="1" x14ac:dyDescent="0.3">
      <c r="A72" s="102"/>
      <c r="B72" s="101"/>
      <c r="C72" s="100"/>
      <c r="D72" s="222"/>
      <c r="E72" s="752"/>
      <c r="F72" s="499"/>
      <c r="G72" s="279">
        <f t="shared" si="0"/>
        <v>101</v>
      </c>
      <c r="H72" s="764"/>
      <c r="I72" s="714"/>
      <c r="J72" s="715"/>
      <c r="K72" s="710"/>
      <c r="L72" s="711">
        <f t="shared" si="11"/>
        <v>0</v>
      </c>
      <c r="M72" s="769"/>
      <c r="N72" s="716"/>
      <c r="O72" s="717"/>
      <c r="P72" s="727"/>
      <c r="Q72" s="726"/>
      <c r="R72" s="773"/>
      <c r="S72" s="731"/>
      <c r="T72" s="729">
        <f t="shared" si="12"/>
        <v>0</v>
      </c>
      <c r="U72" s="776"/>
      <c r="V72" s="504">
        <f t="shared" si="13"/>
        <v>101</v>
      </c>
      <c r="W72" s="187"/>
    </row>
    <row r="73" spans="1:25" ht="15.75" thickBot="1" x14ac:dyDescent="0.3">
      <c r="A73" s="108"/>
      <c r="B73" s="123"/>
      <c r="C73" s="122"/>
      <c r="D73" s="317"/>
      <c r="E73" s="785"/>
      <c r="F73" s="499"/>
      <c r="G73" s="279">
        <f t="shared" si="0"/>
        <v>101</v>
      </c>
      <c r="H73" s="762"/>
      <c r="I73" s="714"/>
      <c r="J73" s="715"/>
      <c r="K73" s="710"/>
      <c r="L73" s="711">
        <f t="shared" si="11"/>
        <v>0</v>
      </c>
      <c r="M73" s="767"/>
      <c r="N73" s="716"/>
      <c r="O73" s="717"/>
      <c r="P73" s="727"/>
      <c r="Q73" s="711"/>
      <c r="R73" s="772"/>
      <c r="S73" s="731"/>
      <c r="T73" s="729">
        <f t="shared" si="12"/>
        <v>0</v>
      </c>
      <c r="U73" s="776"/>
      <c r="V73" s="503">
        <f t="shared" si="13"/>
        <v>101</v>
      </c>
      <c r="W73" s="187"/>
    </row>
    <row r="74" spans="1:25" ht="15.75" thickBot="1" x14ac:dyDescent="0.3">
      <c r="A74" s="42"/>
      <c r="B74" s="44"/>
      <c r="C74" s="40"/>
      <c r="D74" s="209"/>
      <c r="E74" s="791"/>
      <c r="F74" s="499"/>
      <c r="G74" s="279">
        <f t="shared" ref="G74:G76" si="14">IF(MIN(E74:F74)&gt;10,0,(10.1-CEILING(MIN(E74:F74),0.1))*10)</f>
        <v>101</v>
      </c>
      <c r="H74" s="762"/>
      <c r="I74" s="714"/>
      <c r="J74" s="715"/>
      <c r="K74" s="710"/>
      <c r="L74" s="711">
        <f t="shared" si="11"/>
        <v>0</v>
      </c>
      <c r="M74" s="767"/>
      <c r="N74" s="716"/>
      <c r="O74" s="717"/>
      <c r="P74" s="727"/>
      <c r="Q74" s="711"/>
      <c r="R74" s="772"/>
      <c r="S74" s="731"/>
      <c r="T74" s="729">
        <f t="shared" si="12"/>
        <v>0</v>
      </c>
      <c r="U74" s="776"/>
      <c r="V74" s="504">
        <f t="shared" si="13"/>
        <v>101</v>
      </c>
      <c r="W74" s="187"/>
    </row>
    <row r="75" spans="1:25" ht="15.75" thickBot="1" x14ac:dyDescent="0.3">
      <c r="A75" s="121"/>
      <c r="B75" s="120"/>
      <c r="C75" s="119"/>
      <c r="D75" s="357"/>
      <c r="E75" s="750"/>
      <c r="F75" s="499"/>
      <c r="G75" s="279">
        <f t="shared" si="14"/>
        <v>101</v>
      </c>
      <c r="H75" s="762"/>
      <c r="I75" s="714"/>
      <c r="J75" s="715"/>
      <c r="K75" s="710"/>
      <c r="L75" s="711">
        <f t="shared" si="11"/>
        <v>0</v>
      </c>
      <c r="M75" s="767"/>
      <c r="N75" s="716"/>
      <c r="O75" s="717"/>
      <c r="P75" s="727"/>
      <c r="Q75" s="711"/>
      <c r="R75" s="772"/>
      <c r="S75" s="731"/>
      <c r="T75" s="729">
        <f t="shared" si="12"/>
        <v>0</v>
      </c>
      <c r="U75" s="776"/>
      <c r="V75" s="504">
        <f t="shared" si="13"/>
        <v>101</v>
      </c>
      <c r="W75" s="187"/>
    </row>
    <row r="76" spans="1:25" ht="15.75" thickBot="1" x14ac:dyDescent="0.3">
      <c r="A76" s="102"/>
      <c r="B76" s="101"/>
      <c r="C76" s="100"/>
      <c r="D76" s="222"/>
      <c r="E76" s="791"/>
      <c r="F76" s="792"/>
      <c r="G76" s="572">
        <f t="shared" si="14"/>
        <v>101</v>
      </c>
      <c r="H76" s="764"/>
      <c r="I76" s="720"/>
      <c r="J76" s="721"/>
      <c r="K76" s="722"/>
      <c r="L76" s="723">
        <f t="shared" si="11"/>
        <v>0</v>
      </c>
      <c r="M76" s="769"/>
      <c r="N76" s="724"/>
      <c r="O76" s="725"/>
      <c r="P76" s="728"/>
      <c r="Q76" s="726"/>
      <c r="R76" s="773"/>
      <c r="S76" s="732"/>
      <c r="T76" s="730">
        <f t="shared" si="12"/>
        <v>0</v>
      </c>
      <c r="U76" s="778"/>
      <c r="V76" s="573">
        <f t="shared" si="13"/>
        <v>101</v>
      </c>
      <c r="W76" s="574"/>
    </row>
  </sheetData>
  <sortState ref="A9:Y31">
    <sortCondition descending="1" ref="V9:V31"/>
    <sortCondition descending="1" ref="G9:G31"/>
  </sortState>
  <mergeCells count="8">
    <mergeCell ref="A1:W2"/>
    <mergeCell ref="A3:W3"/>
    <mergeCell ref="A4:W4"/>
    <mergeCell ref="A5:W5"/>
    <mergeCell ref="F7:H7"/>
    <mergeCell ref="K7:M7"/>
    <mergeCell ref="P7:R7"/>
    <mergeCell ref="S7:U7"/>
  </mergeCells>
  <pageMargins left="0.7" right="0.7" top="0.78740157499999996" bottom="0.78740157499999996" header="0.3" footer="0.3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1"/>
  <sheetViews>
    <sheetView topLeftCell="A17" workbookViewId="0">
      <selection activeCell="E43" sqref="E43"/>
    </sheetView>
  </sheetViews>
  <sheetFormatPr defaultRowHeight="15" x14ac:dyDescent="0.25"/>
  <cols>
    <col min="1" max="1" width="11.28515625" customWidth="1"/>
    <col min="2" max="2" width="47.7109375" customWidth="1"/>
    <col min="3" max="3" width="17.140625" customWidth="1"/>
  </cols>
  <sheetData>
    <row r="1" spans="1:9" ht="23.25" x14ac:dyDescent="0.35">
      <c r="A1" s="1021" t="s">
        <v>91</v>
      </c>
      <c r="B1" s="1021"/>
      <c r="C1" s="1021"/>
      <c r="D1" s="281"/>
      <c r="E1" s="281"/>
      <c r="F1" s="281"/>
      <c r="G1" s="281"/>
      <c r="H1" s="281"/>
      <c r="I1" s="281"/>
    </row>
    <row r="2" spans="1:9" x14ac:dyDescent="0.25">
      <c r="B2" s="1"/>
    </row>
    <row r="3" spans="1:9" ht="15.75" x14ac:dyDescent="0.25">
      <c r="A3" s="1049" t="s">
        <v>59</v>
      </c>
      <c r="B3" s="1049"/>
      <c r="C3" s="257"/>
      <c r="G3" s="83"/>
      <c r="H3" s="83"/>
    </row>
    <row r="5" spans="1:9" ht="15.75" x14ac:dyDescent="0.25">
      <c r="B5" s="282" t="s">
        <v>92</v>
      </c>
    </row>
    <row r="7" spans="1:9" ht="15.75" x14ac:dyDescent="0.25">
      <c r="B7" s="81"/>
      <c r="C7" s="283"/>
      <c r="F7" s="1"/>
    </row>
    <row r="8" spans="1:9" ht="15.75" x14ac:dyDescent="0.25">
      <c r="B8" s="284" t="s">
        <v>60</v>
      </c>
      <c r="C8" s="283"/>
      <c r="F8" s="1"/>
    </row>
    <row r="9" spans="1:9" ht="16.5" thickBot="1" x14ac:dyDescent="0.3">
      <c r="B9" s="81"/>
      <c r="F9" s="1"/>
    </row>
    <row r="10" spans="1:9" ht="15.75" thickTop="1" x14ac:dyDescent="0.25">
      <c r="A10" s="1041" t="s">
        <v>7</v>
      </c>
      <c r="B10" s="1050" t="s">
        <v>4</v>
      </c>
      <c r="C10" s="1047" t="s">
        <v>36</v>
      </c>
      <c r="D10" s="88"/>
      <c r="E10" s="88"/>
      <c r="F10" s="285"/>
    </row>
    <row r="11" spans="1:9" x14ac:dyDescent="0.25">
      <c r="A11" s="1042"/>
      <c r="B11" s="1051"/>
      <c r="C11" s="1048"/>
      <c r="D11" s="88"/>
      <c r="E11" s="88"/>
      <c r="F11" s="1040"/>
    </row>
    <row r="12" spans="1:9" ht="15.75" thickBot="1" x14ac:dyDescent="0.3">
      <c r="A12" s="1043"/>
      <c r="B12" s="1052"/>
      <c r="C12" s="1048"/>
      <c r="D12" s="285" t="s">
        <v>7</v>
      </c>
      <c r="E12" s="497"/>
      <c r="F12" s="1040"/>
    </row>
    <row r="13" spans="1:9" ht="15.75" x14ac:dyDescent="0.25">
      <c r="A13" s="286">
        <v>1</v>
      </c>
      <c r="B13" s="961" t="s">
        <v>21</v>
      </c>
      <c r="C13" s="287">
        <v>604</v>
      </c>
      <c r="D13" s="288"/>
      <c r="E13" s="323"/>
      <c r="F13" s="290"/>
    </row>
    <row r="14" spans="1:9" ht="15.75" x14ac:dyDescent="0.25">
      <c r="A14" s="291">
        <v>2</v>
      </c>
      <c r="B14" s="585" t="s">
        <v>163</v>
      </c>
      <c r="C14" s="303">
        <v>533</v>
      </c>
      <c r="D14" s="288"/>
      <c r="E14" s="289"/>
      <c r="F14" s="290"/>
    </row>
    <row r="15" spans="1:9" ht="15.75" x14ac:dyDescent="0.25">
      <c r="A15" s="301">
        <v>3</v>
      </c>
      <c r="B15" s="481" t="s">
        <v>130</v>
      </c>
      <c r="C15" s="303">
        <v>531</v>
      </c>
      <c r="D15" s="288"/>
      <c r="E15" s="289"/>
      <c r="F15" s="290"/>
    </row>
    <row r="16" spans="1:9" ht="15.75" x14ac:dyDescent="0.25">
      <c r="A16" s="291">
        <v>4</v>
      </c>
      <c r="B16" s="357" t="s">
        <v>146</v>
      </c>
      <c r="C16" s="292">
        <v>517</v>
      </c>
      <c r="D16" s="288"/>
      <c r="E16" s="289"/>
      <c r="F16" s="290"/>
    </row>
    <row r="17" spans="1:6" ht="15.75" x14ac:dyDescent="0.25">
      <c r="A17" s="301">
        <v>5</v>
      </c>
      <c r="B17" s="357" t="s">
        <v>178</v>
      </c>
      <c r="C17" s="303">
        <v>484</v>
      </c>
      <c r="D17" s="288"/>
      <c r="E17" s="323"/>
      <c r="F17" s="290"/>
    </row>
    <row r="18" spans="1:6" ht="15.75" x14ac:dyDescent="0.25">
      <c r="A18" s="291">
        <v>6</v>
      </c>
      <c r="B18" s="369" t="s">
        <v>131</v>
      </c>
      <c r="C18" s="292">
        <v>478</v>
      </c>
      <c r="D18" s="288"/>
      <c r="E18" s="323"/>
      <c r="F18" s="290"/>
    </row>
    <row r="19" spans="1:6" ht="15.75" x14ac:dyDescent="0.25">
      <c r="A19" s="301">
        <v>7</v>
      </c>
      <c r="B19" s="367"/>
      <c r="C19" s="292"/>
      <c r="D19" s="288"/>
      <c r="E19" s="289"/>
      <c r="F19" s="290"/>
    </row>
    <row r="20" spans="1:6" ht="15.75" x14ac:dyDescent="0.25">
      <c r="A20" s="291">
        <v>8</v>
      </c>
      <c r="B20" s="314"/>
      <c r="C20" s="292"/>
      <c r="D20" s="288"/>
      <c r="E20" s="289"/>
      <c r="F20" s="290"/>
    </row>
    <row r="21" spans="1:6" ht="15.75" x14ac:dyDescent="0.25">
      <c r="A21" s="301">
        <v>9</v>
      </c>
      <c r="B21" s="357"/>
      <c r="C21" s="292"/>
      <c r="D21" s="288"/>
      <c r="E21" s="289"/>
      <c r="F21" s="290"/>
    </row>
    <row r="22" spans="1:6" ht="15.75" x14ac:dyDescent="0.25">
      <c r="A22" s="302">
        <v>10</v>
      </c>
      <c r="B22" s="357"/>
      <c r="C22" s="292"/>
      <c r="D22" s="288"/>
      <c r="E22" s="289"/>
      <c r="F22" s="290"/>
    </row>
    <row r="23" spans="1:6" ht="15.75" x14ac:dyDescent="0.25">
      <c r="A23" s="291">
        <v>11</v>
      </c>
      <c r="B23" s="356"/>
      <c r="C23" s="292"/>
      <c r="D23" s="288"/>
      <c r="E23" s="289"/>
      <c r="F23" s="290"/>
    </row>
    <row r="24" spans="1:6" ht="15.75" x14ac:dyDescent="0.25">
      <c r="A24" s="302">
        <v>12</v>
      </c>
      <c r="B24" s="490"/>
      <c r="C24" s="292"/>
      <c r="D24" s="288"/>
      <c r="E24" s="323"/>
      <c r="F24" s="290"/>
    </row>
    <row r="25" spans="1:6" ht="15.75" x14ac:dyDescent="0.25">
      <c r="A25" s="291">
        <v>13</v>
      </c>
      <c r="B25" s="525"/>
      <c r="C25" s="292"/>
      <c r="D25" s="288"/>
      <c r="E25" s="289"/>
      <c r="F25" s="290"/>
    </row>
    <row r="26" spans="1:6" ht="15.75" x14ac:dyDescent="0.25">
      <c r="A26" s="291">
        <v>14</v>
      </c>
      <c r="B26" s="492"/>
      <c r="C26" s="292"/>
      <c r="D26" s="288"/>
      <c r="E26" s="289"/>
      <c r="F26" s="290"/>
    </row>
    <row r="27" spans="1:6" ht="16.5" thickBot="1" x14ac:dyDescent="0.3">
      <c r="A27" s="293">
        <v>15</v>
      </c>
      <c r="B27" s="494"/>
      <c r="C27" s="294"/>
      <c r="D27" s="288"/>
      <c r="E27" s="289"/>
      <c r="F27" s="290"/>
    </row>
    <row r="28" spans="1:6" ht="15.75" thickTop="1" x14ac:dyDescent="0.25">
      <c r="A28" s="295"/>
      <c r="B28" s="493"/>
      <c r="C28" s="296"/>
      <c r="D28" s="297"/>
      <c r="E28" s="298"/>
      <c r="F28" s="299"/>
    </row>
    <row r="29" spans="1:6" ht="15.75" x14ac:dyDescent="0.25">
      <c r="A29" s="295"/>
      <c r="B29" s="300" t="s">
        <v>61</v>
      </c>
      <c r="C29" s="296"/>
      <c r="D29" s="297"/>
      <c r="E29" s="298"/>
      <c r="F29" s="299"/>
    </row>
    <row r="30" spans="1:6" ht="17.25" customHeight="1" thickBot="1" x14ac:dyDescent="0.4">
      <c r="A30" s="1021"/>
      <c r="B30" s="1021"/>
      <c r="C30" s="1021"/>
      <c r="D30" s="297"/>
      <c r="E30" s="298"/>
      <c r="F30" s="299"/>
    </row>
    <row r="31" spans="1:6" ht="17.25" customHeight="1" thickTop="1" x14ac:dyDescent="0.25">
      <c r="A31" s="1041" t="s">
        <v>7</v>
      </c>
      <c r="B31" s="1044" t="s">
        <v>4</v>
      </c>
      <c r="C31" s="1047" t="s">
        <v>36</v>
      </c>
      <c r="D31" s="297"/>
      <c r="E31" s="298"/>
      <c r="F31" s="299"/>
    </row>
    <row r="32" spans="1:6" ht="17.25" customHeight="1" x14ac:dyDescent="0.25">
      <c r="A32" s="1042"/>
      <c r="B32" s="1045"/>
      <c r="C32" s="1048"/>
      <c r="D32" s="297"/>
      <c r="E32" s="298"/>
      <c r="F32" s="299"/>
    </row>
    <row r="33" spans="1:6" ht="15.75" thickBot="1" x14ac:dyDescent="0.3">
      <c r="A33" s="1043"/>
      <c r="B33" s="1046"/>
      <c r="C33" s="1048"/>
      <c r="D33" s="912" t="s">
        <v>7</v>
      </c>
    </row>
    <row r="34" spans="1:6" ht="15.75" x14ac:dyDescent="0.25">
      <c r="A34" s="286">
        <v>1</v>
      </c>
      <c r="B34" s="1091" t="s">
        <v>18</v>
      </c>
      <c r="C34" s="287">
        <v>663</v>
      </c>
    </row>
    <row r="35" spans="1:6" ht="15.75" x14ac:dyDescent="0.25">
      <c r="A35" s="291">
        <v>2</v>
      </c>
      <c r="B35" s="475" t="s">
        <v>163</v>
      </c>
      <c r="C35" s="292">
        <v>542.5</v>
      </c>
    </row>
    <row r="36" spans="1:6" ht="15.75" x14ac:dyDescent="0.25">
      <c r="A36" s="304">
        <v>3</v>
      </c>
      <c r="B36" s="477" t="s">
        <v>134</v>
      </c>
      <c r="C36" s="292">
        <v>534.5</v>
      </c>
    </row>
    <row r="37" spans="1:6" ht="15.75" x14ac:dyDescent="0.25">
      <c r="A37" s="291">
        <v>4</v>
      </c>
      <c r="B37" s="476" t="s">
        <v>132</v>
      </c>
      <c r="C37" s="303">
        <v>528.5</v>
      </c>
    </row>
    <row r="38" spans="1:6" ht="15.75" x14ac:dyDescent="0.25">
      <c r="A38" s="291">
        <v>5</v>
      </c>
      <c r="B38" s="1092" t="s">
        <v>112</v>
      </c>
      <c r="C38" s="292">
        <v>524</v>
      </c>
      <c r="F38" s="267"/>
    </row>
    <row r="39" spans="1:6" ht="15.75" x14ac:dyDescent="0.25">
      <c r="A39" s="291">
        <v>6</v>
      </c>
      <c r="B39" s="356" t="s">
        <v>146</v>
      </c>
      <c r="C39" s="292">
        <v>519.5</v>
      </c>
    </row>
    <row r="40" spans="1:6" ht="15.75" x14ac:dyDescent="0.25">
      <c r="A40" s="301">
        <v>7</v>
      </c>
      <c r="B40" s="491" t="s">
        <v>156</v>
      </c>
      <c r="C40" s="292">
        <v>493.5</v>
      </c>
    </row>
    <row r="41" spans="1:6" ht="15.75" x14ac:dyDescent="0.25">
      <c r="A41" s="291">
        <v>8</v>
      </c>
      <c r="B41" s="477" t="s">
        <v>185</v>
      </c>
      <c r="C41" s="292">
        <v>463.5</v>
      </c>
    </row>
    <row r="42" spans="1:6" ht="15.75" x14ac:dyDescent="0.25">
      <c r="A42" s="304">
        <v>9</v>
      </c>
      <c r="B42" s="509" t="s">
        <v>133</v>
      </c>
      <c r="C42" s="292">
        <v>411</v>
      </c>
    </row>
    <row r="43" spans="1:6" ht="15.75" x14ac:dyDescent="0.25">
      <c r="A43" s="291">
        <v>10</v>
      </c>
      <c r="B43" s="476"/>
      <c r="C43" s="292"/>
    </row>
    <row r="44" spans="1:6" ht="15.75" x14ac:dyDescent="0.25">
      <c r="A44" s="291">
        <v>11</v>
      </c>
      <c r="B44" s="478"/>
      <c r="C44" s="292"/>
      <c r="E44" s="21"/>
    </row>
    <row r="45" spans="1:6" ht="15.75" x14ac:dyDescent="0.25">
      <c r="A45" s="291">
        <v>12</v>
      </c>
      <c r="B45" s="479"/>
      <c r="C45" s="292"/>
    </row>
    <row r="46" spans="1:6" ht="15.75" x14ac:dyDescent="0.25">
      <c r="A46" s="301">
        <v>13</v>
      </c>
      <c r="B46" s="480"/>
      <c r="C46" s="292"/>
    </row>
    <row r="47" spans="1:6" ht="15.75" x14ac:dyDescent="0.25">
      <c r="A47" s="291"/>
      <c r="B47" s="481"/>
      <c r="C47" s="292"/>
    </row>
    <row r="48" spans="1:6" ht="15.75" x14ac:dyDescent="0.25">
      <c r="A48" s="301"/>
      <c r="B48" s="475"/>
      <c r="C48" s="292"/>
    </row>
    <row r="49" spans="1:3" ht="15.75" x14ac:dyDescent="0.25">
      <c r="A49" s="302"/>
      <c r="B49" s="200"/>
      <c r="C49" s="292"/>
    </row>
    <row r="50" spans="1:3" ht="16.5" thickBot="1" x14ac:dyDescent="0.3">
      <c r="A50" s="293"/>
      <c r="B50" s="482"/>
      <c r="C50" s="294"/>
    </row>
    <row r="51" spans="1:3" ht="15.75" thickTop="1" x14ac:dyDescent="0.25"/>
  </sheetData>
  <sortState ref="B36:C42">
    <sortCondition descending="1" ref="C34:C42"/>
  </sortState>
  <mergeCells count="10">
    <mergeCell ref="A1:C1"/>
    <mergeCell ref="A3:B3"/>
    <mergeCell ref="A10:A12"/>
    <mergeCell ref="B10:B12"/>
    <mergeCell ref="C10:C12"/>
    <mergeCell ref="F11:F12"/>
    <mergeCell ref="A30:C30"/>
    <mergeCell ref="A31:A33"/>
    <mergeCell ref="B31:B33"/>
    <mergeCell ref="C31:C33"/>
  </mergeCells>
  <pageMargins left="0.70866141732283472" right="0.70866141732283472" top="0.78740157480314965" bottom="0.78740157480314965" header="0.31496062992125984" footer="0.31496062992125984"/>
  <pageSetup paperSize="9" fitToWidth="0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topLeftCell="A4" zoomScale="160" zoomScaleNormal="160" workbookViewId="0">
      <selection activeCell="I42" sqref="I42"/>
    </sheetView>
  </sheetViews>
  <sheetFormatPr defaultRowHeight="15" x14ac:dyDescent="0.25"/>
  <cols>
    <col min="1" max="1" width="15.85546875" customWidth="1"/>
    <col min="2" max="2" width="14.42578125" customWidth="1"/>
    <col min="3" max="3" width="9.140625" style="1"/>
    <col min="4" max="4" width="29.7109375" customWidth="1"/>
  </cols>
  <sheetData>
    <row r="1" spans="1:9" ht="20.25" x14ac:dyDescent="0.3">
      <c r="A1" s="992" t="s">
        <v>85</v>
      </c>
      <c r="B1" s="992"/>
      <c r="C1" s="992"/>
      <c r="D1" s="992"/>
      <c r="E1" s="992"/>
      <c r="F1" s="992"/>
      <c r="G1" s="992"/>
      <c r="H1" s="9"/>
      <c r="I1" s="10"/>
    </row>
    <row r="2" spans="1:9" x14ac:dyDescent="0.25">
      <c r="A2" s="20" t="s">
        <v>18</v>
      </c>
      <c r="B2" s="21"/>
      <c r="C2" s="22"/>
      <c r="D2" s="18"/>
      <c r="E2" s="993">
        <v>42803</v>
      </c>
      <c r="F2" s="994"/>
      <c r="G2" s="994"/>
      <c r="H2" s="9"/>
      <c r="I2" s="10"/>
    </row>
    <row r="3" spans="1:9" x14ac:dyDescent="0.25">
      <c r="A3" s="996" t="s">
        <v>9</v>
      </c>
      <c r="B3" s="996"/>
      <c r="C3" s="996"/>
      <c r="D3" s="996"/>
      <c r="E3" s="996"/>
      <c r="F3" s="996"/>
      <c r="G3" s="996"/>
      <c r="H3" s="11"/>
      <c r="I3" s="10"/>
    </row>
    <row r="4" spans="1:9" ht="15.75" thickBot="1" x14ac:dyDescent="0.3">
      <c r="A4" s="3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37" t="s">
        <v>1</v>
      </c>
      <c r="B5" s="26" t="s">
        <v>2</v>
      </c>
      <c r="C5" s="237" t="s">
        <v>3</v>
      </c>
      <c r="D5" s="24" t="s">
        <v>4</v>
      </c>
      <c r="E5" s="25" t="s">
        <v>5</v>
      </c>
      <c r="F5" s="26" t="s">
        <v>6</v>
      </c>
      <c r="G5" s="27" t="s">
        <v>7</v>
      </c>
      <c r="H5" s="239" t="s">
        <v>55</v>
      </c>
      <c r="I5" s="5"/>
    </row>
    <row r="6" spans="1:9" x14ac:dyDescent="0.25">
      <c r="A6" s="30" t="s">
        <v>19</v>
      </c>
      <c r="B6" s="438" t="s">
        <v>20</v>
      </c>
      <c r="C6" s="445">
        <v>1997</v>
      </c>
      <c r="D6" s="210" t="s">
        <v>18</v>
      </c>
      <c r="E6" s="13">
        <v>45</v>
      </c>
      <c r="F6" s="385">
        <f t="shared" ref="F6:F41" si="0">E6*1.5</f>
        <v>67.5</v>
      </c>
      <c r="G6" s="268">
        <v>1</v>
      </c>
      <c r="H6" s="9"/>
      <c r="I6" s="10"/>
    </row>
    <row r="7" spans="1:9" x14ac:dyDescent="0.25">
      <c r="A7" s="42" t="s">
        <v>183</v>
      </c>
      <c r="B7" s="506" t="s">
        <v>56</v>
      </c>
      <c r="C7" s="462">
        <v>1997</v>
      </c>
      <c r="D7" s="255" t="s">
        <v>185</v>
      </c>
      <c r="E7" s="6">
        <v>39</v>
      </c>
      <c r="F7" s="384">
        <f t="shared" si="0"/>
        <v>58.5</v>
      </c>
      <c r="G7" s="266">
        <v>2</v>
      </c>
      <c r="H7" s="9"/>
      <c r="I7" s="10"/>
    </row>
    <row r="8" spans="1:9" x14ac:dyDescent="0.25">
      <c r="A8" s="29" t="s">
        <v>70</v>
      </c>
      <c r="B8" s="202" t="s">
        <v>8</v>
      </c>
      <c r="C8" s="203">
        <v>1998</v>
      </c>
      <c r="D8" s="346" t="s">
        <v>18</v>
      </c>
      <c r="E8" s="6">
        <v>35</v>
      </c>
      <c r="F8" s="384">
        <f t="shared" si="0"/>
        <v>52.5</v>
      </c>
      <c r="G8" s="266">
        <v>3</v>
      </c>
      <c r="H8" s="9"/>
      <c r="I8" s="10"/>
    </row>
    <row r="9" spans="1:9" x14ac:dyDescent="0.25">
      <c r="A9" s="163" t="s">
        <v>64</v>
      </c>
      <c r="B9" s="450" t="s">
        <v>56</v>
      </c>
      <c r="C9" s="453">
        <v>1999</v>
      </c>
      <c r="D9" s="313" t="s">
        <v>18</v>
      </c>
      <c r="E9" s="6">
        <v>33</v>
      </c>
      <c r="F9" s="384">
        <f t="shared" si="0"/>
        <v>49.5</v>
      </c>
      <c r="G9" s="264"/>
      <c r="H9" s="9"/>
      <c r="I9" s="10"/>
    </row>
    <row r="10" spans="1:9" x14ac:dyDescent="0.25">
      <c r="A10" s="30" t="s">
        <v>160</v>
      </c>
      <c r="B10" s="32" t="s">
        <v>8</v>
      </c>
      <c r="C10" s="35">
        <v>1998</v>
      </c>
      <c r="D10" s="236" t="s">
        <v>163</v>
      </c>
      <c r="E10" s="6">
        <v>33</v>
      </c>
      <c r="F10" s="384">
        <f t="shared" si="0"/>
        <v>49.5</v>
      </c>
      <c r="G10" s="266"/>
      <c r="H10" s="9"/>
      <c r="I10" s="10"/>
    </row>
    <row r="11" spans="1:9" x14ac:dyDescent="0.25">
      <c r="A11" s="29" t="s">
        <v>122</v>
      </c>
      <c r="B11" s="32" t="s">
        <v>123</v>
      </c>
      <c r="C11" s="35">
        <v>1998</v>
      </c>
      <c r="D11" s="236" t="s">
        <v>112</v>
      </c>
      <c r="E11" s="6">
        <v>31</v>
      </c>
      <c r="F11" s="384">
        <f t="shared" si="0"/>
        <v>46.5</v>
      </c>
      <c r="G11" s="264"/>
      <c r="H11" s="9"/>
      <c r="I11" s="10"/>
    </row>
    <row r="12" spans="1:9" x14ac:dyDescent="0.25">
      <c r="A12" s="29" t="s">
        <v>100</v>
      </c>
      <c r="B12" s="32" t="s">
        <v>101</v>
      </c>
      <c r="C12" s="35">
        <v>1999</v>
      </c>
      <c r="D12" s="199" t="s">
        <v>98</v>
      </c>
      <c r="E12" s="6">
        <v>28</v>
      </c>
      <c r="F12" s="384">
        <f t="shared" si="0"/>
        <v>42</v>
      </c>
      <c r="G12" s="269"/>
      <c r="H12" s="9"/>
      <c r="I12" s="10"/>
    </row>
    <row r="13" spans="1:9" x14ac:dyDescent="0.25">
      <c r="A13" s="347" t="s">
        <v>80</v>
      </c>
      <c r="B13" s="32" t="s">
        <v>71</v>
      </c>
      <c r="C13" s="35">
        <v>1998</v>
      </c>
      <c r="D13" s="199" t="s">
        <v>99</v>
      </c>
      <c r="E13" s="6">
        <v>27</v>
      </c>
      <c r="F13" s="384">
        <f t="shared" si="0"/>
        <v>40.5</v>
      </c>
      <c r="G13" s="266"/>
      <c r="H13" s="9"/>
      <c r="I13" s="10"/>
    </row>
    <row r="14" spans="1:9" x14ac:dyDescent="0.25">
      <c r="A14" s="29" t="s">
        <v>145</v>
      </c>
      <c r="B14" s="33" t="s">
        <v>52</v>
      </c>
      <c r="C14" s="36">
        <v>1999</v>
      </c>
      <c r="D14" s="199" t="s">
        <v>146</v>
      </c>
      <c r="E14" s="6">
        <v>26</v>
      </c>
      <c r="F14" s="384">
        <f t="shared" si="0"/>
        <v>39</v>
      </c>
      <c r="G14" s="264"/>
      <c r="H14" s="9"/>
      <c r="I14" s="10"/>
    </row>
    <row r="15" spans="1:9" x14ac:dyDescent="0.25">
      <c r="A15" s="29" t="s">
        <v>78</v>
      </c>
      <c r="B15" s="435" t="s">
        <v>79</v>
      </c>
      <c r="C15" s="444">
        <v>1999</v>
      </c>
      <c r="D15" s="205" t="s">
        <v>18</v>
      </c>
      <c r="E15" s="6">
        <v>25</v>
      </c>
      <c r="F15" s="384">
        <f t="shared" si="0"/>
        <v>37.5</v>
      </c>
      <c r="G15" s="269"/>
      <c r="H15" s="9"/>
      <c r="I15" s="10"/>
    </row>
    <row r="16" spans="1:9" x14ac:dyDescent="0.25">
      <c r="A16" s="29" t="s">
        <v>117</v>
      </c>
      <c r="B16" s="32" t="s">
        <v>118</v>
      </c>
      <c r="C16" s="35">
        <v>1997</v>
      </c>
      <c r="D16" s="446" t="s">
        <v>121</v>
      </c>
      <c r="E16" s="6">
        <v>25</v>
      </c>
      <c r="F16" s="384">
        <f t="shared" si="0"/>
        <v>37.5</v>
      </c>
      <c r="G16" s="266"/>
      <c r="H16" s="9"/>
      <c r="I16" s="10"/>
    </row>
    <row r="17" spans="1:9" x14ac:dyDescent="0.25">
      <c r="A17" s="29" t="s">
        <v>143</v>
      </c>
      <c r="B17" s="435" t="s">
        <v>144</v>
      </c>
      <c r="C17" s="444">
        <v>1999</v>
      </c>
      <c r="D17" s="980" t="s">
        <v>146</v>
      </c>
      <c r="E17" s="7">
        <v>25</v>
      </c>
      <c r="F17" s="384">
        <f t="shared" si="0"/>
        <v>37.5</v>
      </c>
      <c r="G17" s="266"/>
      <c r="H17" s="9"/>
      <c r="I17" s="10"/>
    </row>
    <row r="18" spans="1:9" x14ac:dyDescent="0.25">
      <c r="A18" s="166" t="s">
        <v>139</v>
      </c>
      <c r="B18" s="165" t="s">
        <v>140</v>
      </c>
      <c r="C18" s="164">
        <v>1997</v>
      </c>
      <c r="D18" s="312" t="s">
        <v>146</v>
      </c>
      <c r="E18" s="6">
        <v>24</v>
      </c>
      <c r="F18" s="384">
        <f t="shared" si="0"/>
        <v>36</v>
      </c>
      <c r="G18" s="264"/>
      <c r="H18" s="9"/>
      <c r="I18" s="10"/>
    </row>
    <row r="19" spans="1:9" x14ac:dyDescent="0.25">
      <c r="A19" s="163" t="s">
        <v>187</v>
      </c>
      <c r="B19" s="162" t="s">
        <v>68</v>
      </c>
      <c r="C19" s="139">
        <v>1998</v>
      </c>
      <c r="D19" s="312" t="s">
        <v>156</v>
      </c>
      <c r="E19" s="6">
        <v>23</v>
      </c>
      <c r="F19" s="384">
        <f t="shared" si="0"/>
        <v>34.5</v>
      </c>
      <c r="G19" s="266"/>
      <c r="H19" s="9"/>
      <c r="I19" s="10"/>
    </row>
    <row r="20" spans="1:9" x14ac:dyDescent="0.25">
      <c r="A20" s="42" t="s">
        <v>158</v>
      </c>
      <c r="B20" s="390" t="s">
        <v>159</v>
      </c>
      <c r="C20" s="164">
        <v>1998</v>
      </c>
      <c r="D20" s="367" t="s">
        <v>163</v>
      </c>
      <c r="E20" s="6">
        <v>23</v>
      </c>
      <c r="F20" s="384">
        <f t="shared" si="0"/>
        <v>34.5</v>
      </c>
      <c r="G20" s="266"/>
      <c r="H20" s="9"/>
      <c r="I20" s="10"/>
    </row>
    <row r="21" spans="1:9" x14ac:dyDescent="0.25">
      <c r="A21" s="163" t="s">
        <v>141</v>
      </c>
      <c r="B21" s="162" t="s">
        <v>142</v>
      </c>
      <c r="C21" s="139">
        <v>1998</v>
      </c>
      <c r="D21" s="261" t="s">
        <v>146</v>
      </c>
      <c r="E21" s="6">
        <v>22</v>
      </c>
      <c r="F21" s="384">
        <f t="shared" si="0"/>
        <v>33</v>
      </c>
      <c r="G21" s="264"/>
      <c r="H21" s="9"/>
      <c r="I21" s="10"/>
    </row>
    <row r="22" spans="1:9" x14ac:dyDescent="0.25">
      <c r="A22" s="30" t="s">
        <v>157</v>
      </c>
      <c r="B22" s="438" t="s">
        <v>68</v>
      </c>
      <c r="C22" s="445">
        <v>1998</v>
      </c>
      <c r="D22" s="200" t="s">
        <v>163</v>
      </c>
      <c r="E22" s="601">
        <v>22</v>
      </c>
      <c r="F22" s="384">
        <f t="shared" si="0"/>
        <v>33</v>
      </c>
      <c r="G22" s="266"/>
      <c r="H22" s="9"/>
      <c r="I22" s="10"/>
    </row>
    <row r="23" spans="1:9" x14ac:dyDescent="0.25">
      <c r="A23" s="246" t="s">
        <v>179</v>
      </c>
      <c r="B23" s="457" t="s">
        <v>180</v>
      </c>
      <c r="C23" s="461">
        <v>1999</v>
      </c>
      <c r="D23" s="599" t="s">
        <v>185</v>
      </c>
      <c r="E23" s="6">
        <v>22</v>
      </c>
      <c r="F23" s="384">
        <f t="shared" si="0"/>
        <v>33</v>
      </c>
      <c r="G23" s="264"/>
      <c r="H23" s="9"/>
      <c r="I23" s="10"/>
    </row>
    <row r="24" spans="1:9" x14ac:dyDescent="0.25">
      <c r="A24" s="246" t="s">
        <v>83</v>
      </c>
      <c r="B24" s="457" t="s">
        <v>56</v>
      </c>
      <c r="C24" s="461">
        <v>1999</v>
      </c>
      <c r="D24" s="446" t="s">
        <v>99</v>
      </c>
      <c r="E24" s="6">
        <v>21</v>
      </c>
      <c r="F24" s="384">
        <f t="shared" si="0"/>
        <v>31.5</v>
      </c>
      <c r="G24" s="269"/>
      <c r="H24" s="9"/>
      <c r="I24" s="10"/>
    </row>
    <row r="25" spans="1:9" x14ac:dyDescent="0.25">
      <c r="A25" s="163" t="s">
        <v>81</v>
      </c>
      <c r="B25" s="436" t="s">
        <v>69</v>
      </c>
      <c r="C25" s="350">
        <v>2001</v>
      </c>
      <c r="D25" s="261" t="s">
        <v>99</v>
      </c>
      <c r="E25" s="6">
        <v>21</v>
      </c>
      <c r="F25" s="384">
        <f t="shared" si="0"/>
        <v>31.5</v>
      </c>
      <c r="G25" s="266"/>
      <c r="H25" s="9"/>
      <c r="I25" s="10"/>
    </row>
    <row r="26" spans="1:9" x14ac:dyDescent="0.25">
      <c r="A26" s="166" t="s">
        <v>113</v>
      </c>
      <c r="B26" s="165" t="s">
        <v>114</v>
      </c>
      <c r="C26" s="164">
        <v>2000</v>
      </c>
      <c r="D26" s="261" t="s">
        <v>121</v>
      </c>
      <c r="E26" s="6">
        <v>21</v>
      </c>
      <c r="F26" s="384">
        <f t="shared" si="0"/>
        <v>31.5</v>
      </c>
      <c r="G26" s="266"/>
      <c r="H26" s="9"/>
      <c r="I26" s="10"/>
    </row>
    <row r="27" spans="1:9" x14ac:dyDescent="0.25">
      <c r="A27" s="29" t="s">
        <v>82</v>
      </c>
      <c r="B27" s="32" t="s">
        <v>68</v>
      </c>
      <c r="C27" s="35">
        <v>1997</v>
      </c>
      <c r="D27" s="236" t="s">
        <v>99</v>
      </c>
      <c r="E27" s="6">
        <v>20</v>
      </c>
      <c r="F27" s="384">
        <f t="shared" si="0"/>
        <v>30</v>
      </c>
      <c r="G27" s="264"/>
      <c r="H27" s="9"/>
      <c r="I27" s="10"/>
    </row>
    <row r="28" spans="1:9" x14ac:dyDescent="0.25">
      <c r="A28" s="29" t="s">
        <v>126</v>
      </c>
      <c r="B28" s="32" t="s">
        <v>127</v>
      </c>
      <c r="C28" s="36">
        <v>1999</v>
      </c>
      <c r="D28" s="199" t="s">
        <v>112</v>
      </c>
      <c r="E28" s="6">
        <v>20</v>
      </c>
      <c r="F28" s="384">
        <f t="shared" si="0"/>
        <v>30</v>
      </c>
      <c r="G28" s="266"/>
      <c r="H28" s="9"/>
      <c r="I28" s="10"/>
    </row>
    <row r="29" spans="1:9" x14ac:dyDescent="0.25">
      <c r="A29" s="246" t="s">
        <v>115</v>
      </c>
      <c r="B29" s="247" t="s">
        <v>116</v>
      </c>
      <c r="C29" s="57">
        <v>1997</v>
      </c>
      <c r="D29" s="199" t="s">
        <v>121</v>
      </c>
      <c r="E29" s="6">
        <v>19</v>
      </c>
      <c r="F29" s="384">
        <f t="shared" si="0"/>
        <v>28.5</v>
      </c>
      <c r="G29" s="266"/>
      <c r="H29" s="9"/>
      <c r="I29" s="10"/>
    </row>
    <row r="30" spans="1:9" x14ac:dyDescent="0.25">
      <c r="A30" s="166" t="s">
        <v>124</v>
      </c>
      <c r="B30" s="458" t="s">
        <v>125</v>
      </c>
      <c r="C30" s="164">
        <v>2001</v>
      </c>
      <c r="D30" s="448" t="s">
        <v>112</v>
      </c>
      <c r="E30" s="6">
        <v>19</v>
      </c>
      <c r="F30" s="384">
        <f t="shared" si="0"/>
        <v>28.5</v>
      </c>
      <c r="G30" s="264"/>
      <c r="H30" s="9"/>
      <c r="I30" s="10"/>
    </row>
    <row r="31" spans="1:9" x14ac:dyDescent="0.25">
      <c r="A31" s="29" t="s">
        <v>152</v>
      </c>
      <c r="B31" s="32" t="s">
        <v>153</v>
      </c>
      <c r="C31" s="35">
        <v>1997</v>
      </c>
      <c r="D31" s="199" t="s">
        <v>156</v>
      </c>
      <c r="E31" s="6">
        <v>19</v>
      </c>
      <c r="F31" s="384">
        <f t="shared" si="0"/>
        <v>28.5</v>
      </c>
      <c r="G31" s="266"/>
      <c r="H31" s="9"/>
      <c r="I31" s="10"/>
    </row>
    <row r="32" spans="1:9" x14ac:dyDescent="0.25">
      <c r="A32" s="246" t="s">
        <v>155</v>
      </c>
      <c r="B32" s="247" t="s">
        <v>68</v>
      </c>
      <c r="C32" s="57">
        <v>1998</v>
      </c>
      <c r="D32" s="199" t="s">
        <v>156</v>
      </c>
      <c r="E32" s="6">
        <v>18</v>
      </c>
      <c r="F32" s="384">
        <f t="shared" si="0"/>
        <v>27</v>
      </c>
      <c r="G32" s="266"/>
      <c r="H32" s="9"/>
      <c r="I32" s="10"/>
    </row>
    <row r="33" spans="1:9" x14ac:dyDescent="0.25">
      <c r="A33" s="42" t="s">
        <v>161</v>
      </c>
      <c r="B33" s="390" t="s">
        <v>162</v>
      </c>
      <c r="C33" s="139">
        <v>1998</v>
      </c>
      <c r="D33" s="197" t="s">
        <v>163</v>
      </c>
      <c r="E33" s="6">
        <v>18</v>
      </c>
      <c r="F33" s="384">
        <f t="shared" si="0"/>
        <v>27</v>
      </c>
      <c r="G33" s="264"/>
      <c r="H33" s="9"/>
      <c r="I33" s="10"/>
    </row>
    <row r="34" spans="1:9" x14ac:dyDescent="0.25">
      <c r="A34" s="166" t="s">
        <v>119</v>
      </c>
      <c r="B34" s="458" t="s">
        <v>120</v>
      </c>
      <c r="C34" s="164">
        <v>1997</v>
      </c>
      <c r="D34" s="261" t="s">
        <v>121</v>
      </c>
      <c r="E34" s="6">
        <v>17</v>
      </c>
      <c r="F34" s="384">
        <f t="shared" si="0"/>
        <v>25.5</v>
      </c>
      <c r="G34" s="266"/>
      <c r="H34" s="9"/>
      <c r="I34" s="10"/>
    </row>
    <row r="35" spans="1:9" x14ac:dyDescent="0.25">
      <c r="A35" s="42" t="s">
        <v>128</v>
      </c>
      <c r="B35" s="50" t="s">
        <v>129</v>
      </c>
      <c r="C35" s="40">
        <v>1997</v>
      </c>
      <c r="D35" s="341" t="s">
        <v>112</v>
      </c>
      <c r="E35" s="6">
        <v>17</v>
      </c>
      <c r="F35" s="384">
        <f t="shared" si="0"/>
        <v>25.5</v>
      </c>
      <c r="G35" s="264"/>
      <c r="H35" s="9"/>
      <c r="I35" s="10"/>
    </row>
    <row r="36" spans="1:9" x14ac:dyDescent="0.25">
      <c r="A36" s="42" t="s">
        <v>154</v>
      </c>
      <c r="B36" s="43" t="s">
        <v>52</v>
      </c>
      <c r="C36" s="40">
        <v>1999</v>
      </c>
      <c r="D36" s="343" t="s">
        <v>156</v>
      </c>
      <c r="E36" s="6">
        <v>17</v>
      </c>
      <c r="F36" s="384">
        <f t="shared" si="0"/>
        <v>25.5</v>
      </c>
      <c r="G36" s="269"/>
      <c r="H36" s="9"/>
      <c r="I36" s="10"/>
    </row>
    <row r="37" spans="1:9" x14ac:dyDescent="0.25">
      <c r="A37" s="163" t="s">
        <v>52</v>
      </c>
      <c r="B37" s="441" t="s">
        <v>103</v>
      </c>
      <c r="C37" s="139">
        <v>1999</v>
      </c>
      <c r="D37" s="447" t="s">
        <v>98</v>
      </c>
      <c r="E37" s="7">
        <v>14</v>
      </c>
      <c r="F37" s="384">
        <f t="shared" si="0"/>
        <v>21</v>
      </c>
      <c r="G37" s="266"/>
      <c r="H37" s="9"/>
      <c r="I37" s="10"/>
    </row>
    <row r="38" spans="1:9" x14ac:dyDescent="0.25">
      <c r="A38" s="166" t="s">
        <v>188</v>
      </c>
      <c r="B38" s="458" t="s">
        <v>189</v>
      </c>
      <c r="C38" s="164">
        <v>1999</v>
      </c>
      <c r="D38" s="448" t="s">
        <v>98</v>
      </c>
      <c r="E38" s="7">
        <v>10</v>
      </c>
      <c r="F38" s="384">
        <f t="shared" si="0"/>
        <v>15</v>
      </c>
      <c r="G38" s="264"/>
      <c r="H38" s="9"/>
      <c r="I38" s="10"/>
    </row>
    <row r="39" spans="1:9" x14ac:dyDescent="0.25">
      <c r="A39" s="163" t="s">
        <v>102</v>
      </c>
      <c r="B39" s="441" t="s">
        <v>71</v>
      </c>
      <c r="C39" s="139">
        <v>2000</v>
      </c>
      <c r="D39" s="261" t="s">
        <v>98</v>
      </c>
      <c r="E39" s="6">
        <v>5</v>
      </c>
      <c r="F39" s="384">
        <f t="shared" si="0"/>
        <v>7.5</v>
      </c>
      <c r="G39" s="269"/>
      <c r="H39" s="9"/>
      <c r="I39" s="10"/>
    </row>
    <row r="40" spans="1:9" x14ac:dyDescent="0.25">
      <c r="A40" s="163" t="s">
        <v>184</v>
      </c>
      <c r="B40" s="441" t="s">
        <v>144</v>
      </c>
      <c r="C40" s="139">
        <v>2000</v>
      </c>
      <c r="D40" s="261" t="s">
        <v>185</v>
      </c>
      <c r="E40" s="6">
        <v>5</v>
      </c>
      <c r="F40" s="384">
        <f t="shared" si="0"/>
        <v>7.5</v>
      </c>
      <c r="G40" s="266"/>
      <c r="H40" s="9"/>
      <c r="I40" s="10"/>
    </row>
    <row r="41" spans="1:9" x14ac:dyDescent="0.25">
      <c r="A41" s="163" t="s">
        <v>181</v>
      </c>
      <c r="B41" s="162" t="s">
        <v>182</v>
      </c>
      <c r="C41" s="139">
        <v>1998</v>
      </c>
      <c r="D41" s="447" t="s">
        <v>185</v>
      </c>
      <c r="E41" s="6"/>
      <c r="F41" s="384">
        <f t="shared" si="0"/>
        <v>0</v>
      </c>
      <c r="G41" s="264"/>
      <c r="H41" s="9"/>
      <c r="I41" s="10"/>
    </row>
    <row r="42" spans="1:9" x14ac:dyDescent="0.25">
      <c r="A42" s="433"/>
      <c r="B42" s="460"/>
      <c r="C42" s="106"/>
      <c r="D42" s="207"/>
      <c r="E42" s="6"/>
      <c r="F42" s="384">
        <f t="shared" ref="F42:F57" si="1">E42*1.5</f>
        <v>0</v>
      </c>
      <c r="G42" s="269"/>
      <c r="H42" s="9"/>
      <c r="I42" s="10"/>
    </row>
    <row r="43" spans="1:9" x14ac:dyDescent="0.25">
      <c r="A43" s="163"/>
      <c r="B43" s="162"/>
      <c r="C43" s="139"/>
      <c r="D43" s="261"/>
      <c r="E43" s="6"/>
      <c r="F43" s="384">
        <f t="shared" si="1"/>
        <v>0</v>
      </c>
      <c r="G43" s="266"/>
      <c r="H43" s="9"/>
      <c r="I43" s="10"/>
    </row>
    <row r="44" spans="1:9" x14ac:dyDescent="0.25">
      <c r="A44" s="163"/>
      <c r="B44" s="162"/>
      <c r="C44" s="139"/>
      <c r="D44" s="261"/>
      <c r="E44" s="6"/>
      <c r="F44" s="384">
        <f t="shared" si="1"/>
        <v>0</v>
      </c>
      <c r="G44" s="266"/>
      <c r="H44" s="9"/>
      <c r="I44" s="10"/>
    </row>
    <row r="45" spans="1:9" x14ac:dyDescent="0.25">
      <c r="A45" s="29"/>
      <c r="B45" s="32"/>
      <c r="C45" s="35"/>
      <c r="D45" s="199"/>
      <c r="E45" s="6"/>
      <c r="F45" s="384">
        <f t="shared" si="1"/>
        <v>0</v>
      </c>
      <c r="G45" s="264"/>
      <c r="H45" s="9"/>
      <c r="I45" s="10"/>
    </row>
    <row r="46" spans="1:9" x14ac:dyDescent="0.25">
      <c r="A46" s="166"/>
      <c r="B46" s="165"/>
      <c r="C46" s="164"/>
      <c r="D46" s="250"/>
      <c r="E46" s="6"/>
      <c r="F46" s="384">
        <f t="shared" si="1"/>
        <v>0</v>
      </c>
      <c r="G46" s="266"/>
      <c r="H46" s="9"/>
      <c r="I46" s="10"/>
    </row>
    <row r="47" spans="1:9" x14ac:dyDescent="0.25">
      <c r="A47" s="163"/>
      <c r="B47" s="162"/>
      <c r="C47" s="139"/>
      <c r="D47" s="261"/>
      <c r="E47" s="6"/>
      <c r="F47" s="384">
        <f t="shared" si="1"/>
        <v>0</v>
      </c>
      <c r="G47" s="266"/>
      <c r="H47" s="9"/>
      <c r="I47" s="10"/>
    </row>
    <row r="48" spans="1:9" x14ac:dyDescent="0.25">
      <c r="A48" s="29"/>
      <c r="B48" s="435"/>
      <c r="C48" s="444"/>
      <c r="D48" s="205"/>
      <c r="E48" s="6"/>
      <c r="F48" s="384">
        <f t="shared" si="1"/>
        <v>0</v>
      </c>
      <c r="G48" s="264"/>
      <c r="H48" s="9"/>
      <c r="I48" s="10"/>
    </row>
    <row r="49" spans="1:9" x14ac:dyDescent="0.25">
      <c r="A49" s="42"/>
      <c r="B49" s="390"/>
      <c r="C49" s="40"/>
      <c r="D49" s="197"/>
      <c r="E49" s="6"/>
      <c r="F49" s="384">
        <f t="shared" si="1"/>
        <v>0</v>
      </c>
      <c r="G49" s="266"/>
      <c r="H49" s="9"/>
      <c r="I49" s="10"/>
    </row>
    <row r="50" spans="1:9" x14ac:dyDescent="0.25">
      <c r="A50" s="30"/>
      <c r="B50" s="452"/>
      <c r="C50" s="454"/>
      <c r="D50" s="201"/>
      <c r="E50" s="6"/>
      <c r="F50" s="384">
        <f t="shared" si="1"/>
        <v>0</v>
      </c>
      <c r="G50" s="264"/>
      <c r="H50" s="9"/>
      <c r="I50" s="10"/>
    </row>
    <row r="51" spans="1:9" x14ac:dyDescent="0.25">
      <c r="A51" s="163"/>
      <c r="B51" s="162"/>
      <c r="C51" s="139"/>
      <c r="D51" s="312"/>
      <c r="E51" s="6"/>
      <c r="F51" s="384">
        <f t="shared" si="1"/>
        <v>0</v>
      </c>
      <c r="G51" s="269"/>
      <c r="H51" s="9"/>
      <c r="I51" s="10"/>
    </row>
    <row r="52" spans="1:9" x14ac:dyDescent="0.25">
      <c r="A52" s="163"/>
      <c r="B52" s="162"/>
      <c r="C52" s="139"/>
      <c r="D52" s="312"/>
      <c r="E52" s="6"/>
      <c r="F52" s="384">
        <f t="shared" si="1"/>
        <v>0</v>
      </c>
      <c r="G52" s="266"/>
      <c r="H52" s="9"/>
      <c r="I52" s="10"/>
    </row>
    <row r="53" spans="1:9" x14ac:dyDescent="0.25">
      <c r="A53" s="29"/>
      <c r="B53" s="32"/>
      <c r="C53" s="35"/>
      <c r="D53" s="199"/>
      <c r="E53" s="6"/>
      <c r="F53" s="384">
        <f t="shared" si="1"/>
        <v>0</v>
      </c>
      <c r="G53" s="264"/>
      <c r="H53" s="9"/>
      <c r="I53" s="10"/>
    </row>
    <row r="54" spans="1:9" x14ac:dyDescent="0.25">
      <c r="A54" s="31"/>
      <c r="B54" s="430"/>
      <c r="C54" s="41"/>
      <c r="D54" s="367"/>
      <c r="E54" s="6"/>
      <c r="F54" s="384">
        <f t="shared" si="1"/>
        <v>0</v>
      </c>
      <c r="G54" s="269"/>
      <c r="H54" s="9"/>
      <c r="I54" s="10"/>
    </row>
    <row r="55" spans="1:9" x14ac:dyDescent="0.25">
      <c r="A55" s="163"/>
      <c r="B55" s="162"/>
      <c r="C55" s="139"/>
      <c r="D55" s="312"/>
      <c r="E55" s="6"/>
      <c r="F55" s="384">
        <f t="shared" si="1"/>
        <v>0</v>
      </c>
      <c r="G55" s="266"/>
      <c r="H55" s="9"/>
      <c r="I55" s="10"/>
    </row>
    <row r="56" spans="1:9" x14ac:dyDescent="0.25">
      <c r="A56" s="512"/>
      <c r="B56" s="513"/>
      <c r="C56" s="119"/>
      <c r="D56" s="206"/>
      <c r="E56" s="6"/>
      <c r="F56" s="384">
        <f t="shared" si="1"/>
        <v>0</v>
      </c>
      <c r="G56" s="266"/>
      <c r="H56" s="9"/>
      <c r="I56" s="10"/>
    </row>
    <row r="57" spans="1:9" x14ac:dyDescent="0.25">
      <c r="A57" s="42"/>
      <c r="B57" s="44"/>
      <c r="C57" s="40"/>
      <c r="D57" s="600"/>
      <c r="E57" s="7"/>
      <c r="F57" s="384">
        <f t="shared" si="1"/>
        <v>0</v>
      </c>
      <c r="G57" s="264"/>
      <c r="H57" s="9"/>
      <c r="I57" s="10"/>
    </row>
    <row r="58" spans="1:9" x14ac:dyDescent="0.25">
      <c r="A58" s="31"/>
      <c r="B58" s="45"/>
      <c r="C58" s="41"/>
      <c r="D58" s="343"/>
      <c r="E58" s="6"/>
      <c r="F58" s="384">
        <f t="shared" ref="F58:F65" si="2">E58*1.5</f>
        <v>0</v>
      </c>
      <c r="G58" s="266"/>
      <c r="H58" s="9"/>
      <c r="I58" s="10"/>
    </row>
    <row r="59" spans="1:9" x14ac:dyDescent="0.25">
      <c r="A59" s="163"/>
      <c r="B59" s="162"/>
      <c r="C59" s="139"/>
      <c r="D59" s="259"/>
      <c r="E59" s="6"/>
      <c r="F59" s="384">
        <f t="shared" si="2"/>
        <v>0</v>
      </c>
      <c r="G59" s="264"/>
      <c r="H59" s="9"/>
      <c r="I59" s="10"/>
    </row>
    <row r="60" spans="1:9" x14ac:dyDescent="0.25">
      <c r="A60" s="29"/>
      <c r="B60" s="435"/>
      <c r="C60" s="444"/>
      <c r="D60" s="204"/>
      <c r="E60" s="6"/>
      <c r="F60" s="384">
        <f t="shared" si="2"/>
        <v>0</v>
      </c>
      <c r="G60" s="269"/>
      <c r="H60" s="9"/>
      <c r="I60" s="10"/>
    </row>
    <row r="61" spans="1:9" x14ac:dyDescent="0.25">
      <c r="A61" s="29"/>
      <c r="B61" s="32"/>
      <c r="C61" s="35"/>
      <c r="D61" s="236"/>
      <c r="E61" s="6"/>
      <c r="F61" s="384">
        <f t="shared" si="2"/>
        <v>0</v>
      </c>
      <c r="G61" s="266"/>
      <c r="H61" s="9"/>
      <c r="I61" s="10"/>
    </row>
    <row r="62" spans="1:9" x14ac:dyDescent="0.25">
      <c r="A62" s="30"/>
      <c r="B62" s="452"/>
      <c r="C62" s="454"/>
      <c r="D62" s="205"/>
      <c r="E62" s="6"/>
      <c r="F62" s="384">
        <f t="shared" si="2"/>
        <v>0</v>
      </c>
      <c r="G62" s="266"/>
      <c r="H62" s="9"/>
      <c r="I62" s="10"/>
    </row>
    <row r="63" spans="1:9" x14ac:dyDescent="0.25">
      <c r="A63" s="163"/>
      <c r="B63" s="162"/>
      <c r="C63" s="139"/>
      <c r="D63" s="261"/>
      <c r="E63" s="6"/>
      <c r="F63" s="384">
        <f t="shared" si="2"/>
        <v>0</v>
      </c>
      <c r="G63" s="264"/>
      <c r="H63" s="9"/>
      <c r="I63" s="10"/>
    </row>
    <row r="64" spans="1:9" x14ac:dyDescent="0.25">
      <c r="A64" s="163"/>
      <c r="B64" s="162"/>
      <c r="C64" s="139"/>
      <c r="D64" s="261"/>
      <c r="E64" s="6"/>
      <c r="F64" s="384">
        <f t="shared" si="2"/>
        <v>0</v>
      </c>
      <c r="G64" s="266"/>
      <c r="H64" s="9"/>
      <c r="I64" s="10"/>
    </row>
    <row r="65" spans="1:9" x14ac:dyDescent="0.25">
      <c r="A65" s="163"/>
      <c r="B65" s="162"/>
      <c r="C65" s="139"/>
      <c r="D65" s="261"/>
      <c r="E65" s="6"/>
      <c r="F65" s="384">
        <f t="shared" si="2"/>
        <v>0</v>
      </c>
      <c r="G65" s="264"/>
      <c r="H65" s="9"/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351"/>
      <c r="I66" s="10"/>
    </row>
    <row r="67" spans="1:9" x14ac:dyDescent="0.25">
      <c r="A67" s="997" t="s">
        <v>16</v>
      </c>
      <c r="B67" s="997"/>
      <c r="C67" s="997"/>
      <c r="D67" s="997"/>
      <c r="E67" s="997"/>
      <c r="F67" s="997"/>
      <c r="G67" s="997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F41">
    <sortCondition descending="1" ref="F6:F41"/>
  </sortState>
  <mergeCells count="4">
    <mergeCell ref="A1:G1"/>
    <mergeCell ref="E2:G2"/>
    <mergeCell ref="A3:G3"/>
    <mergeCell ref="A67:G67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4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8"/>
  <sheetViews>
    <sheetView topLeftCell="A4" zoomScale="110" zoomScaleNormal="110" workbookViewId="0">
      <selection activeCell="O43" sqref="O43"/>
    </sheetView>
  </sheetViews>
  <sheetFormatPr defaultRowHeight="15" x14ac:dyDescent="0.25"/>
  <cols>
    <col min="1" max="1" width="13.5703125" customWidth="1"/>
    <col min="2" max="2" width="12.28515625" customWidth="1"/>
    <col min="3" max="3" width="10.28515625" style="1" customWidth="1"/>
    <col min="4" max="4" width="32.42578125" customWidth="1"/>
  </cols>
  <sheetData>
    <row r="1" spans="1:14" ht="19.5" customHeight="1" x14ac:dyDescent="0.3">
      <c r="A1" s="998" t="s">
        <v>86</v>
      </c>
      <c r="B1" s="998"/>
      <c r="C1" s="998"/>
      <c r="D1" s="998"/>
      <c r="E1" s="998"/>
      <c r="F1" s="998"/>
      <c r="G1" s="998"/>
      <c r="H1" s="998"/>
      <c r="I1" s="998"/>
      <c r="J1" s="9"/>
      <c r="K1" s="9"/>
      <c r="L1" s="9"/>
      <c r="M1" s="9"/>
      <c r="N1" s="10"/>
    </row>
    <row r="2" spans="1:14" ht="15" customHeight="1" x14ac:dyDescent="0.25">
      <c r="A2" s="20" t="s">
        <v>18</v>
      </c>
      <c r="B2" s="21"/>
      <c r="C2" s="23"/>
      <c r="D2" s="18"/>
      <c r="E2" s="993">
        <v>42803</v>
      </c>
      <c r="F2" s="994"/>
      <c r="G2" s="994"/>
      <c r="H2" s="994"/>
      <c r="I2" s="994"/>
      <c r="J2" s="9"/>
      <c r="K2" s="9"/>
      <c r="L2" s="9"/>
      <c r="M2" s="9"/>
      <c r="N2" s="10"/>
    </row>
    <row r="3" spans="1:14" ht="15" customHeight="1" x14ac:dyDescent="0.25">
      <c r="A3" s="995" t="s">
        <v>10</v>
      </c>
      <c r="B3" s="995"/>
      <c r="C3" s="995"/>
      <c r="D3" s="995"/>
      <c r="E3" s="995"/>
      <c r="F3" s="995"/>
      <c r="G3" s="995"/>
      <c r="H3" s="995"/>
      <c r="I3" s="995"/>
      <c r="J3" s="11">
        <v>9.15</v>
      </c>
      <c r="K3" s="11"/>
      <c r="L3" s="9"/>
      <c r="M3" s="9"/>
      <c r="N3" s="10"/>
    </row>
    <row r="4" spans="1:14" ht="15" customHeight="1" thickBot="1" x14ac:dyDescent="0.3">
      <c r="A4" s="226"/>
      <c r="B4" s="12"/>
      <c r="C4" s="12"/>
      <c r="D4" s="12"/>
      <c r="E4" s="12"/>
      <c r="F4" s="12"/>
      <c r="G4" s="12"/>
      <c r="H4" s="12"/>
      <c r="I4" s="12"/>
      <c r="J4" s="9"/>
      <c r="K4" s="9"/>
      <c r="L4" s="9"/>
      <c r="M4" s="9"/>
      <c r="N4" s="10"/>
    </row>
    <row r="5" spans="1:14" ht="27" thickTop="1" thickBot="1" x14ac:dyDescent="0.3">
      <c r="A5" s="37" t="s">
        <v>1</v>
      </c>
      <c r="B5" s="26" t="s">
        <v>2</v>
      </c>
      <c r="C5" s="237" t="s">
        <v>3</v>
      </c>
      <c r="D5" s="24" t="s">
        <v>4</v>
      </c>
      <c r="E5" s="37" t="s">
        <v>11</v>
      </c>
      <c r="F5" s="26" t="s">
        <v>12</v>
      </c>
      <c r="G5" s="38" t="s">
        <v>13</v>
      </c>
      <c r="H5" s="26" t="s">
        <v>6</v>
      </c>
      <c r="I5" s="39" t="s">
        <v>7</v>
      </c>
      <c r="J5" s="47"/>
      <c r="K5" s="243"/>
      <c r="L5" s="4">
        <v>1</v>
      </c>
      <c r="M5" s="4">
        <v>2</v>
      </c>
      <c r="N5" s="4">
        <v>3</v>
      </c>
    </row>
    <row r="6" spans="1:14" ht="15" customHeight="1" thickBot="1" x14ac:dyDescent="0.3">
      <c r="A6" s="30" t="s">
        <v>139</v>
      </c>
      <c r="B6" s="438" t="s">
        <v>140</v>
      </c>
      <c r="C6" s="445">
        <v>1997</v>
      </c>
      <c r="D6" s="210" t="s">
        <v>146</v>
      </c>
      <c r="E6" s="331">
        <v>9.33</v>
      </c>
      <c r="F6" s="332">
        <v>9.4</v>
      </c>
      <c r="G6" s="333">
        <v>9.4</v>
      </c>
      <c r="H6" s="16">
        <f t="shared" ref="H6:H41" si="0">K6</f>
        <v>73</v>
      </c>
      <c r="I6" s="268">
        <v>1</v>
      </c>
      <c r="J6" s="954">
        <f t="shared" ref="J6:J41" si="1">FLOOR(L6,0.1)</f>
        <v>9.4</v>
      </c>
      <c r="K6" s="270">
        <f t="shared" ref="K6:K41" si="2">IF(J6&lt;4.1,0,IF(J6&lt;7.5,(J6-4)*10,(J6-4)*10+(J6-7.5)*10))</f>
        <v>73</v>
      </c>
      <c r="L6" s="334">
        <f t="shared" ref="L6:L41" si="3">MAX(E6:G6)</f>
        <v>9.4</v>
      </c>
      <c r="M6" s="334">
        <f t="shared" ref="M6:M41" si="4">SUM(E6:G6)-L6-N6</f>
        <v>9.4000000000000039</v>
      </c>
      <c r="N6" s="335">
        <f t="shared" ref="N6:N41" si="5">MIN(E6:G6)</f>
        <v>9.33</v>
      </c>
    </row>
    <row r="7" spans="1:14" ht="15.75" customHeight="1" thickBot="1" x14ac:dyDescent="0.3">
      <c r="A7" s="252" t="s">
        <v>19</v>
      </c>
      <c r="B7" s="982" t="s">
        <v>20</v>
      </c>
      <c r="C7" s="519">
        <v>1997</v>
      </c>
      <c r="D7" s="599" t="s">
        <v>18</v>
      </c>
      <c r="E7" s="331">
        <v>9.11</v>
      </c>
      <c r="F7" s="332">
        <v>9.0500000000000007</v>
      </c>
      <c r="G7" s="333">
        <v>9.2100000000000009</v>
      </c>
      <c r="H7" s="16">
        <f t="shared" si="0"/>
        <v>69.000000000000028</v>
      </c>
      <c r="I7" s="269">
        <v>2</v>
      </c>
      <c r="J7" s="954">
        <f t="shared" si="1"/>
        <v>9.2000000000000011</v>
      </c>
      <c r="K7" s="270">
        <f t="shared" si="2"/>
        <v>69.000000000000028</v>
      </c>
      <c r="L7" s="334">
        <f t="shared" si="3"/>
        <v>9.2100000000000009</v>
      </c>
      <c r="M7" s="334">
        <f t="shared" si="4"/>
        <v>9.11</v>
      </c>
      <c r="N7" s="335">
        <f t="shared" si="5"/>
        <v>9.0500000000000007</v>
      </c>
    </row>
    <row r="8" spans="1:14" ht="15.75" thickBot="1" x14ac:dyDescent="0.3">
      <c r="A8" s="29" t="s">
        <v>80</v>
      </c>
      <c r="B8" s="442" t="s">
        <v>71</v>
      </c>
      <c r="C8" s="254">
        <v>1998</v>
      </c>
      <c r="D8" s="446" t="s">
        <v>99</v>
      </c>
      <c r="E8" s="331">
        <v>8.68</v>
      </c>
      <c r="F8" s="332">
        <v>8.7200000000000006</v>
      </c>
      <c r="G8" s="333">
        <v>9</v>
      </c>
      <c r="H8" s="16">
        <f t="shared" si="0"/>
        <v>65</v>
      </c>
      <c r="I8" s="264">
        <v>3</v>
      </c>
      <c r="J8" s="954">
        <f t="shared" si="1"/>
        <v>9</v>
      </c>
      <c r="K8" s="270">
        <f t="shared" si="2"/>
        <v>65</v>
      </c>
      <c r="L8" s="334">
        <f t="shared" si="3"/>
        <v>9</v>
      </c>
      <c r="M8" s="334">
        <f t="shared" si="4"/>
        <v>8.7199999999999989</v>
      </c>
      <c r="N8" s="335">
        <f t="shared" si="5"/>
        <v>8.68</v>
      </c>
    </row>
    <row r="9" spans="1:14" ht="15.75" thickBot="1" x14ac:dyDescent="0.3">
      <c r="A9" s="163" t="s">
        <v>100</v>
      </c>
      <c r="B9" s="450" t="s">
        <v>101</v>
      </c>
      <c r="C9" s="453">
        <v>1999</v>
      </c>
      <c r="D9" s="313" t="s">
        <v>98</v>
      </c>
      <c r="E9" s="331">
        <v>8.51</v>
      </c>
      <c r="F9" s="332">
        <v>8.83</v>
      </c>
      <c r="G9" s="333">
        <v>8.8870000000000005</v>
      </c>
      <c r="H9" s="16">
        <f t="shared" si="0"/>
        <v>61.000000000000014</v>
      </c>
      <c r="I9" s="269"/>
      <c r="J9" s="954">
        <f t="shared" si="1"/>
        <v>8.8000000000000007</v>
      </c>
      <c r="K9" s="270">
        <f t="shared" si="2"/>
        <v>61.000000000000014</v>
      </c>
      <c r="L9" s="334">
        <f t="shared" si="3"/>
        <v>8.8870000000000005</v>
      </c>
      <c r="M9" s="334">
        <f t="shared" si="4"/>
        <v>8.83</v>
      </c>
      <c r="N9" s="335">
        <f t="shared" si="5"/>
        <v>8.51</v>
      </c>
    </row>
    <row r="10" spans="1:14" ht="15.75" thickBot="1" x14ac:dyDescent="0.3">
      <c r="A10" s="166" t="s">
        <v>128</v>
      </c>
      <c r="B10" s="162" t="s">
        <v>129</v>
      </c>
      <c r="C10" s="139">
        <v>1997</v>
      </c>
      <c r="D10" s="261" t="s">
        <v>112</v>
      </c>
      <c r="E10" s="331">
        <v>8.6999999999999993</v>
      </c>
      <c r="F10" s="332">
        <v>8.7200000000000006</v>
      </c>
      <c r="G10" s="333">
        <v>0</v>
      </c>
      <c r="H10" s="16">
        <f t="shared" si="0"/>
        <v>59.000000000000028</v>
      </c>
      <c r="I10" s="269"/>
      <c r="J10" s="954">
        <f t="shared" si="1"/>
        <v>8.7000000000000011</v>
      </c>
      <c r="K10" s="270">
        <f t="shared" si="2"/>
        <v>59.000000000000028</v>
      </c>
      <c r="L10" s="334">
        <f t="shared" si="3"/>
        <v>8.7200000000000006</v>
      </c>
      <c r="M10" s="334">
        <f t="shared" si="4"/>
        <v>8.7000000000000011</v>
      </c>
      <c r="N10" s="335">
        <f t="shared" si="5"/>
        <v>0</v>
      </c>
    </row>
    <row r="11" spans="1:14" ht="15.75" thickBot="1" x14ac:dyDescent="0.3">
      <c r="A11" s="29" t="s">
        <v>115</v>
      </c>
      <c r="B11" s="32" t="s">
        <v>116</v>
      </c>
      <c r="C11" s="35">
        <v>1997</v>
      </c>
      <c r="D11" s="199" t="s">
        <v>121</v>
      </c>
      <c r="E11" s="331">
        <v>8.61</v>
      </c>
      <c r="F11" s="332">
        <v>8.5299999999999994</v>
      </c>
      <c r="G11" s="333">
        <v>8.66</v>
      </c>
      <c r="H11" s="16">
        <f t="shared" si="0"/>
        <v>57</v>
      </c>
      <c r="I11" s="264"/>
      <c r="J11" s="954">
        <f t="shared" si="1"/>
        <v>8.6</v>
      </c>
      <c r="K11" s="270">
        <f t="shared" si="2"/>
        <v>57</v>
      </c>
      <c r="L11" s="334">
        <f t="shared" si="3"/>
        <v>8.66</v>
      </c>
      <c r="M11" s="334">
        <f t="shared" si="4"/>
        <v>8.6100000000000012</v>
      </c>
      <c r="N11" s="335">
        <f t="shared" si="5"/>
        <v>8.5299999999999994</v>
      </c>
    </row>
    <row r="12" spans="1:14" ht="15.75" thickBot="1" x14ac:dyDescent="0.3">
      <c r="A12" s="42" t="s">
        <v>117</v>
      </c>
      <c r="B12" s="390" t="s">
        <v>118</v>
      </c>
      <c r="C12" s="139">
        <v>1997</v>
      </c>
      <c r="D12" s="197" t="s">
        <v>121</v>
      </c>
      <c r="E12" s="331">
        <v>0</v>
      </c>
      <c r="F12" s="332">
        <v>8.32</v>
      </c>
      <c r="G12" s="333">
        <v>8.61</v>
      </c>
      <c r="H12" s="16">
        <f t="shared" si="0"/>
        <v>57</v>
      </c>
      <c r="I12" s="269"/>
      <c r="J12" s="954">
        <f t="shared" si="1"/>
        <v>8.6</v>
      </c>
      <c r="K12" s="270">
        <f t="shared" si="2"/>
        <v>57</v>
      </c>
      <c r="L12" s="334">
        <f t="shared" si="3"/>
        <v>8.61</v>
      </c>
      <c r="M12" s="334">
        <f t="shared" si="4"/>
        <v>8.32</v>
      </c>
      <c r="N12" s="335">
        <f t="shared" si="5"/>
        <v>0</v>
      </c>
    </row>
    <row r="13" spans="1:14" ht="15.75" thickBot="1" x14ac:dyDescent="0.3">
      <c r="A13" s="981" t="s">
        <v>124</v>
      </c>
      <c r="B13" s="162" t="s">
        <v>125</v>
      </c>
      <c r="C13" s="139">
        <v>2001</v>
      </c>
      <c r="D13" s="261" t="s">
        <v>112</v>
      </c>
      <c r="E13" s="331">
        <v>8.33</v>
      </c>
      <c r="F13" s="332">
        <v>8.34</v>
      </c>
      <c r="G13" s="333">
        <v>8.57</v>
      </c>
      <c r="H13" s="16">
        <f t="shared" si="0"/>
        <v>55</v>
      </c>
      <c r="I13" s="269"/>
      <c r="J13" s="954">
        <f t="shared" si="1"/>
        <v>8.5</v>
      </c>
      <c r="K13" s="270">
        <f t="shared" si="2"/>
        <v>55</v>
      </c>
      <c r="L13" s="334">
        <f t="shared" si="3"/>
        <v>8.57</v>
      </c>
      <c r="M13" s="334">
        <f t="shared" si="4"/>
        <v>8.3400000000000016</v>
      </c>
      <c r="N13" s="335">
        <f t="shared" si="5"/>
        <v>8.33</v>
      </c>
    </row>
    <row r="14" spans="1:14" ht="15.75" thickBot="1" x14ac:dyDescent="0.3">
      <c r="A14" s="42" t="s">
        <v>154</v>
      </c>
      <c r="B14" s="430" t="s">
        <v>52</v>
      </c>
      <c r="C14" s="41">
        <v>1999</v>
      </c>
      <c r="D14" s="197" t="s">
        <v>156</v>
      </c>
      <c r="E14" s="331">
        <v>8.1999999999999993</v>
      </c>
      <c r="F14" s="332">
        <v>0</v>
      </c>
      <c r="G14" s="333">
        <v>8.5299999999999994</v>
      </c>
      <c r="H14" s="16">
        <f t="shared" si="0"/>
        <v>55</v>
      </c>
      <c r="I14" s="266"/>
      <c r="J14" s="954">
        <f t="shared" si="1"/>
        <v>8.5</v>
      </c>
      <c r="K14" s="270">
        <f t="shared" si="2"/>
        <v>55</v>
      </c>
      <c r="L14" s="334">
        <f t="shared" si="3"/>
        <v>8.5299999999999994</v>
      </c>
      <c r="M14" s="334">
        <f t="shared" si="4"/>
        <v>8.1999999999999975</v>
      </c>
      <c r="N14" s="335">
        <f t="shared" si="5"/>
        <v>0</v>
      </c>
    </row>
    <row r="15" spans="1:14" ht="15.75" thickBot="1" x14ac:dyDescent="0.3">
      <c r="A15" s="29" t="s">
        <v>113</v>
      </c>
      <c r="B15" s="32" t="s">
        <v>114</v>
      </c>
      <c r="C15" s="35">
        <v>2000</v>
      </c>
      <c r="D15" s="339" t="s">
        <v>121</v>
      </c>
      <c r="E15" s="331">
        <v>0</v>
      </c>
      <c r="F15" s="332">
        <v>8.3699999999999992</v>
      </c>
      <c r="G15" s="333">
        <v>8.42</v>
      </c>
      <c r="H15" s="16">
        <f t="shared" si="0"/>
        <v>53</v>
      </c>
      <c r="I15" s="264"/>
      <c r="J15" s="954">
        <f t="shared" si="1"/>
        <v>8.4</v>
      </c>
      <c r="K15" s="270">
        <f t="shared" si="2"/>
        <v>53</v>
      </c>
      <c r="L15" s="334">
        <f t="shared" si="3"/>
        <v>8.42</v>
      </c>
      <c r="M15" s="334">
        <f t="shared" si="4"/>
        <v>8.3699999999999992</v>
      </c>
      <c r="N15" s="335">
        <f t="shared" si="5"/>
        <v>0</v>
      </c>
    </row>
    <row r="16" spans="1:14" ht="15.75" thickBot="1" x14ac:dyDescent="0.3">
      <c r="A16" s="29" t="s">
        <v>184</v>
      </c>
      <c r="B16" s="32" t="s">
        <v>144</v>
      </c>
      <c r="C16" s="35">
        <v>2000</v>
      </c>
      <c r="D16" s="348" t="s">
        <v>185</v>
      </c>
      <c r="E16" s="331">
        <v>0</v>
      </c>
      <c r="F16" s="332">
        <v>8.41</v>
      </c>
      <c r="G16" s="333">
        <v>8.2899999999999991</v>
      </c>
      <c r="H16" s="16">
        <f t="shared" si="0"/>
        <v>53</v>
      </c>
      <c r="I16" s="269"/>
      <c r="J16" s="954">
        <f t="shared" si="1"/>
        <v>8.4</v>
      </c>
      <c r="K16" s="270">
        <f t="shared" si="2"/>
        <v>53</v>
      </c>
      <c r="L16" s="334">
        <f t="shared" si="3"/>
        <v>8.41</v>
      </c>
      <c r="M16" s="334">
        <f t="shared" si="4"/>
        <v>8.2899999999999991</v>
      </c>
      <c r="N16" s="335">
        <f t="shared" si="5"/>
        <v>0</v>
      </c>
    </row>
    <row r="17" spans="1:14" ht="15.75" thickBot="1" x14ac:dyDescent="0.3">
      <c r="A17" s="163" t="s">
        <v>183</v>
      </c>
      <c r="B17" s="162" t="s">
        <v>56</v>
      </c>
      <c r="C17" s="139">
        <v>1997</v>
      </c>
      <c r="D17" s="350" t="s">
        <v>185</v>
      </c>
      <c r="E17" s="378">
        <v>8.34</v>
      </c>
      <c r="F17" s="332">
        <v>8.2100000000000009</v>
      </c>
      <c r="G17" s="333">
        <v>8.23</v>
      </c>
      <c r="H17" s="16">
        <f t="shared" si="0"/>
        <v>51.000000000000014</v>
      </c>
      <c r="I17" s="264"/>
      <c r="J17" s="954">
        <f t="shared" si="1"/>
        <v>8.3000000000000007</v>
      </c>
      <c r="K17" s="270">
        <f t="shared" si="2"/>
        <v>51.000000000000014</v>
      </c>
      <c r="L17" s="334">
        <f t="shared" si="3"/>
        <v>8.34</v>
      </c>
      <c r="M17" s="334">
        <f t="shared" si="4"/>
        <v>8.23</v>
      </c>
      <c r="N17" s="335">
        <f t="shared" si="5"/>
        <v>8.2100000000000009</v>
      </c>
    </row>
    <row r="18" spans="1:14" ht="15.75" thickBot="1" x14ac:dyDescent="0.3">
      <c r="A18" s="166" t="s">
        <v>102</v>
      </c>
      <c r="B18" s="165" t="s">
        <v>71</v>
      </c>
      <c r="C18" s="164">
        <v>2000</v>
      </c>
      <c r="D18" s="312" t="s">
        <v>98</v>
      </c>
      <c r="E18" s="331">
        <v>8.31</v>
      </c>
      <c r="F18" s="332">
        <v>8.11</v>
      </c>
      <c r="G18" s="333">
        <v>8.18</v>
      </c>
      <c r="H18" s="16">
        <f t="shared" si="0"/>
        <v>51.000000000000014</v>
      </c>
      <c r="I18" s="269"/>
      <c r="J18" s="954">
        <f t="shared" si="1"/>
        <v>8.3000000000000007</v>
      </c>
      <c r="K18" s="270">
        <f t="shared" si="2"/>
        <v>51.000000000000014</v>
      </c>
      <c r="L18" s="334">
        <f t="shared" si="3"/>
        <v>8.31</v>
      </c>
      <c r="M18" s="334">
        <f t="shared" si="4"/>
        <v>8.18</v>
      </c>
      <c r="N18" s="335">
        <f t="shared" si="5"/>
        <v>8.11</v>
      </c>
    </row>
    <row r="19" spans="1:14" ht="15.75" thickBot="1" x14ac:dyDescent="0.3">
      <c r="A19" s="163" t="s">
        <v>161</v>
      </c>
      <c r="B19" s="162" t="s">
        <v>162</v>
      </c>
      <c r="C19" s="139">
        <v>1998</v>
      </c>
      <c r="D19" s="312" t="s">
        <v>163</v>
      </c>
      <c r="E19" s="331">
        <v>7.9</v>
      </c>
      <c r="F19" s="332">
        <v>7.7</v>
      </c>
      <c r="G19" s="333">
        <v>8.2899999999999991</v>
      </c>
      <c r="H19" s="16">
        <f t="shared" si="0"/>
        <v>49.000000000000028</v>
      </c>
      <c r="I19" s="269"/>
      <c r="J19" s="954">
        <f t="shared" si="1"/>
        <v>8.2000000000000011</v>
      </c>
      <c r="K19" s="270">
        <f t="shared" si="2"/>
        <v>49.000000000000028</v>
      </c>
      <c r="L19" s="334">
        <f t="shared" si="3"/>
        <v>8.2899999999999991</v>
      </c>
      <c r="M19" s="334">
        <f t="shared" si="4"/>
        <v>7.9000000000000012</v>
      </c>
      <c r="N19" s="335">
        <f t="shared" si="5"/>
        <v>7.7</v>
      </c>
    </row>
    <row r="20" spans="1:14" ht="15.75" thickBot="1" x14ac:dyDescent="0.3">
      <c r="A20" s="163" t="s">
        <v>119</v>
      </c>
      <c r="B20" s="162" t="s">
        <v>120</v>
      </c>
      <c r="C20" s="164">
        <v>1997</v>
      </c>
      <c r="D20" s="312" t="s">
        <v>121</v>
      </c>
      <c r="E20" s="331">
        <v>8.15</v>
      </c>
      <c r="F20" s="332">
        <v>7.78</v>
      </c>
      <c r="G20" s="333">
        <v>8.25</v>
      </c>
      <c r="H20" s="16">
        <f t="shared" si="0"/>
        <v>49.000000000000028</v>
      </c>
      <c r="I20" s="264"/>
      <c r="J20" s="954">
        <f t="shared" si="1"/>
        <v>8.2000000000000011</v>
      </c>
      <c r="K20" s="270">
        <f t="shared" si="2"/>
        <v>49.000000000000028</v>
      </c>
      <c r="L20" s="334">
        <f t="shared" si="3"/>
        <v>8.25</v>
      </c>
      <c r="M20" s="334">
        <f t="shared" si="4"/>
        <v>8.1499999999999986</v>
      </c>
      <c r="N20" s="335">
        <f t="shared" si="5"/>
        <v>7.78</v>
      </c>
    </row>
    <row r="21" spans="1:14" ht="15.75" thickBot="1" x14ac:dyDescent="0.3">
      <c r="A21" s="163" t="s">
        <v>188</v>
      </c>
      <c r="B21" s="162" t="s">
        <v>189</v>
      </c>
      <c r="C21" s="139">
        <v>1999</v>
      </c>
      <c r="D21" s="261" t="s">
        <v>98</v>
      </c>
      <c r="E21" s="331">
        <v>7.33</v>
      </c>
      <c r="F21" s="332">
        <v>8.1999999999999993</v>
      </c>
      <c r="G21" s="333">
        <v>8.24</v>
      </c>
      <c r="H21" s="16">
        <f t="shared" si="0"/>
        <v>49.000000000000028</v>
      </c>
      <c r="I21" s="269"/>
      <c r="J21" s="954">
        <f t="shared" si="1"/>
        <v>8.2000000000000011</v>
      </c>
      <c r="K21" s="270">
        <f t="shared" si="2"/>
        <v>49.000000000000028</v>
      </c>
      <c r="L21" s="334">
        <f t="shared" si="3"/>
        <v>8.24</v>
      </c>
      <c r="M21" s="334">
        <f t="shared" si="4"/>
        <v>8.1999999999999993</v>
      </c>
      <c r="N21" s="335">
        <f t="shared" si="5"/>
        <v>7.33</v>
      </c>
    </row>
    <row r="22" spans="1:14" ht="15.75" thickBot="1" x14ac:dyDescent="0.3">
      <c r="A22" s="30" t="s">
        <v>152</v>
      </c>
      <c r="B22" s="438" t="s">
        <v>153</v>
      </c>
      <c r="C22" s="445">
        <v>1997</v>
      </c>
      <c r="D22" s="200" t="s">
        <v>156</v>
      </c>
      <c r="E22" s="331">
        <v>7.82</v>
      </c>
      <c r="F22" s="332">
        <v>8.2100000000000009</v>
      </c>
      <c r="G22" s="333">
        <v>7.92</v>
      </c>
      <c r="H22" s="16">
        <f t="shared" si="0"/>
        <v>49.000000000000028</v>
      </c>
      <c r="I22" s="269"/>
      <c r="J22" s="954">
        <f t="shared" si="1"/>
        <v>8.2000000000000011</v>
      </c>
      <c r="K22" s="270">
        <f t="shared" si="2"/>
        <v>49.000000000000028</v>
      </c>
      <c r="L22" s="334">
        <f t="shared" si="3"/>
        <v>8.2100000000000009</v>
      </c>
      <c r="M22" s="334">
        <f t="shared" si="4"/>
        <v>7.9200000000000017</v>
      </c>
      <c r="N22" s="335">
        <f t="shared" si="5"/>
        <v>7.82</v>
      </c>
    </row>
    <row r="23" spans="1:14" ht="15.75" thickBot="1" x14ac:dyDescent="0.3">
      <c r="A23" s="42" t="s">
        <v>126</v>
      </c>
      <c r="B23" s="506" t="s">
        <v>127</v>
      </c>
      <c r="C23" s="350">
        <v>1999</v>
      </c>
      <c r="D23" s="255" t="s">
        <v>112</v>
      </c>
      <c r="E23" s="331">
        <v>0</v>
      </c>
      <c r="F23" s="332">
        <v>0</v>
      </c>
      <c r="G23" s="333">
        <v>8.18</v>
      </c>
      <c r="H23" s="16">
        <f t="shared" si="0"/>
        <v>47</v>
      </c>
      <c r="I23" s="264"/>
      <c r="J23" s="954">
        <f t="shared" si="1"/>
        <v>8.1</v>
      </c>
      <c r="K23" s="270">
        <f t="shared" si="2"/>
        <v>47</v>
      </c>
      <c r="L23" s="334">
        <f t="shared" si="3"/>
        <v>8.18</v>
      </c>
      <c r="M23" s="334">
        <f t="shared" si="4"/>
        <v>0</v>
      </c>
      <c r="N23" s="335">
        <f t="shared" si="5"/>
        <v>0</v>
      </c>
    </row>
    <row r="24" spans="1:14" ht="15.75" thickBot="1" x14ac:dyDescent="0.3">
      <c r="A24" s="29" t="s">
        <v>157</v>
      </c>
      <c r="B24" s="442" t="s">
        <v>68</v>
      </c>
      <c r="C24" s="254">
        <v>1998</v>
      </c>
      <c r="D24" s="446" t="s">
        <v>163</v>
      </c>
      <c r="E24" s="331">
        <v>0</v>
      </c>
      <c r="F24" s="332">
        <v>8.15</v>
      </c>
      <c r="G24" s="333">
        <v>8.18</v>
      </c>
      <c r="H24" s="16">
        <f t="shared" si="0"/>
        <v>47</v>
      </c>
      <c r="I24" s="269"/>
      <c r="J24" s="954">
        <f t="shared" si="1"/>
        <v>8.1</v>
      </c>
      <c r="K24" s="270">
        <f t="shared" si="2"/>
        <v>47</v>
      </c>
      <c r="L24" s="334">
        <f t="shared" si="3"/>
        <v>8.18</v>
      </c>
      <c r="M24" s="334">
        <f t="shared" si="4"/>
        <v>8.1499999999999986</v>
      </c>
      <c r="N24" s="335">
        <f t="shared" si="5"/>
        <v>0</v>
      </c>
    </row>
    <row r="25" spans="1:14" ht="15.75" thickBot="1" x14ac:dyDescent="0.3">
      <c r="A25" s="42" t="s">
        <v>141</v>
      </c>
      <c r="B25" s="983" t="s">
        <v>142</v>
      </c>
      <c r="C25" s="462">
        <v>1998</v>
      </c>
      <c r="D25" s="343" t="s">
        <v>146</v>
      </c>
      <c r="E25" s="331">
        <v>7.69</v>
      </c>
      <c r="F25" s="332">
        <v>8.16</v>
      </c>
      <c r="G25" s="333">
        <v>8.15</v>
      </c>
      <c r="H25" s="16">
        <f t="shared" si="0"/>
        <v>47</v>
      </c>
      <c r="I25" s="269"/>
      <c r="J25" s="954">
        <f t="shared" si="1"/>
        <v>8.1</v>
      </c>
      <c r="K25" s="270">
        <f t="shared" si="2"/>
        <v>47</v>
      </c>
      <c r="L25" s="334">
        <f t="shared" si="3"/>
        <v>8.16</v>
      </c>
      <c r="M25" s="334">
        <f t="shared" si="4"/>
        <v>8.1499999999999986</v>
      </c>
      <c r="N25" s="335">
        <f t="shared" si="5"/>
        <v>7.69</v>
      </c>
    </row>
    <row r="26" spans="1:14" ht="15.75" thickBot="1" x14ac:dyDescent="0.3">
      <c r="A26" s="30" t="s">
        <v>122</v>
      </c>
      <c r="B26" s="452" t="s">
        <v>123</v>
      </c>
      <c r="C26" s="454">
        <v>1998</v>
      </c>
      <c r="D26" s="204" t="s">
        <v>112</v>
      </c>
      <c r="E26" s="331">
        <v>0</v>
      </c>
      <c r="F26" s="332">
        <v>7.5</v>
      </c>
      <c r="G26" s="333">
        <v>8.14</v>
      </c>
      <c r="H26" s="16">
        <f t="shared" si="0"/>
        <v>47</v>
      </c>
      <c r="I26" s="264"/>
      <c r="J26" s="954">
        <f t="shared" si="1"/>
        <v>8.1</v>
      </c>
      <c r="K26" s="270">
        <f t="shared" si="2"/>
        <v>47</v>
      </c>
      <c r="L26" s="334">
        <f t="shared" si="3"/>
        <v>8.14</v>
      </c>
      <c r="M26" s="334">
        <f t="shared" si="4"/>
        <v>7.5</v>
      </c>
      <c r="N26" s="335">
        <f t="shared" si="5"/>
        <v>0</v>
      </c>
    </row>
    <row r="27" spans="1:14" ht="15.75" thickBot="1" x14ac:dyDescent="0.3">
      <c r="A27" s="29" t="s">
        <v>64</v>
      </c>
      <c r="B27" s="435" t="s">
        <v>56</v>
      </c>
      <c r="C27" s="444">
        <v>1999</v>
      </c>
      <c r="D27" s="204" t="s">
        <v>18</v>
      </c>
      <c r="E27" s="331">
        <v>7.87</v>
      </c>
      <c r="F27" s="332">
        <v>8.0399999999999991</v>
      </c>
      <c r="G27" s="333">
        <v>8</v>
      </c>
      <c r="H27" s="16">
        <f t="shared" si="0"/>
        <v>45</v>
      </c>
      <c r="I27" s="269"/>
      <c r="J27" s="954">
        <f t="shared" si="1"/>
        <v>8</v>
      </c>
      <c r="K27" s="270">
        <f t="shared" si="2"/>
        <v>45</v>
      </c>
      <c r="L27" s="334">
        <f t="shared" si="3"/>
        <v>8.0399999999999991</v>
      </c>
      <c r="M27" s="334">
        <f t="shared" si="4"/>
        <v>8</v>
      </c>
      <c r="N27" s="335">
        <f t="shared" si="5"/>
        <v>7.87</v>
      </c>
    </row>
    <row r="28" spans="1:14" ht="15.75" thickBot="1" x14ac:dyDescent="0.3">
      <c r="A28" s="163" t="s">
        <v>83</v>
      </c>
      <c r="B28" s="162" t="s">
        <v>56</v>
      </c>
      <c r="C28" s="164">
        <v>1999</v>
      </c>
      <c r="D28" s="261" t="s">
        <v>99</v>
      </c>
      <c r="E28" s="331">
        <v>0</v>
      </c>
      <c r="F28" s="332">
        <v>0</v>
      </c>
      <c r="G28" s="333">
        <v>7.94</v>
      </c>
      <c r="H28" s="16">
        <f t="shared" si="0"/>
        <v>43</v>
      </c>
      <c r="I28" s="269"/>
      <c r="J28" s="954">
        <f t="shared" si="1"/>
        <v>7.9</v>
      </c>
      <c r="K28" s="270">
        <f t="shared" si="2"/>
        <v>43</v>
      </c>
      <c r="L28" s="334">
        <f t="shared" si="3"/>
        <v>7.94</v>
      </c>
      <c r="M28" s="334">
        <f t="shared" si="4"/>
        <v>0</v>
      </c>
      <c r="N28" s="335">
        <f t="shared" si="5"/>
        <v>0</v>
      </c>
    </row>
    <row r="29" spans="1:14" ht="15.75" thickBot="1" x14ac:dyDescent="0.3">
      <c r="A29" s="163" t="s">
        <v>187</v>
      </c>
      <c r="B29" s="162" t="s">
        <v>68</v>
      </c>
      <c r="C29" s="139">
        <v>1998</v>
      </c>
      <c r="D29" s="207" t="s">
        <v>156</v>
      </c>
      <c r="E29" s="331">
        <v>7.45</v>
      </c>
      <c r="F29" s="332">
        <v>7.91</v>
      </c>
      <c r="G29" s="333">
        <v>7.83</v>
      </c>
      <c r="H29" s="16">
        <f t="shared" si="0"/>
        <v>43</v>
      </c>
      <c r="I29" s="264"/>
      <c r="J29" s="954">
        <f t="shared" si="1"/>
        <v>7.9</v>
      </c>
      <c r="K29" s="270">
        <f t="shared" si="2"/>
        <v>43</v>
      </c>
      <c r="L29" s="334">
        <f t="shared" si="3"/>
        <v>7.91</v>
      </c>
      <c r="M29" s="334">
        <f t="shared" si="4"/>
        <v>7.8299999999999974</v>
      </c>
      <c r="N29" s="335">
        <f t="shared" si="5"/>
        <v>7.45</v>
      </c>
    </row>
    <row r="30" spans="1:14" ht="15.75" thickBot="1" x14ac:dyDescent="0.3">
      <c r="A30" s="166" t="s">
        <v>52</v>
      </c>
      <c r="B30" s="458" t="s">
        <v>103</v>
      </c>
      <c r="C30" s="164">
        <v>1999</v>
      </c>
      <c r="D30" s="448" t="s">
        <v>98</v>
      </c>
      <c r="E30" s="331">
        <v>7.62</v>
      </c>
      <c r="F30" s="332">
        <v>7.48</v>
      </c>
      <c r="G30" s="333">
        <v>7.9</v>
      </c>
      <c r="H30" s="16">
        <f t="shared" si="0"/>
        <v>43</v>
      </c>
      <c r="I30" s="269"/>
      <c r="J30" s="954">
        <f t="shared" si="1"/>
        <v>7.9</v>
      </c>
      <c r="K30" s="270">
        <f t="shared" si="2"/>
        <v>43</v>
      </c>
      <c r="L30" s="334">
        <f t="shared" si="3"/>
        <v>7.9</v>
      </c>
      <c r="M30" s="334">
        <f t="shared" si="4"/>
        <v>7.6199999999999992</v>
      </c>
      <c r="N30" s="335">
        <f t="shared" si="5"/>
        <v>7.48</v>
      </c>
    </row>
    <row r="31" spans="1:14" ht="15.75" thickBot="1" x14ac:dyDescent="0.3">
      <c r="A31" s="163" t="s">
        <v>81</v>
      </c>
      <c r="B31" s="162" t="s">
        <v>69</v>
      </c>
      <c r="C31" s="139">
        <v>2001</v>
      </c>
      <c r="D31" s="261" t="s">
        <v>99</v>
      </c>
      <c r="E31" s="331">
        <v>0</v>
      </c>
      <c r="F31" s="332">
        <v>7.79</v>
      </c>
      <c r="G31" s="333">
        <v>7.81</v>
      </c>
      <c r="H31" s="16">
        <f t="shared" si="0"/>
        <v>41.000000000000014</v>
      </c>
      <c r="I31" s="269"/>
      <c r="J31" s="954">
        <f t="shared" si="1"/>
        <v>7.8000000000000007</v>
      </c>
      <c r="K31" s="270">
        <f t="shared" si="2"/>
        <v>41.000000000000014</v>
      </c>
      <c r="L31" s="334">
        <f t="shared" si="3"/>
        <v>7.81</v>
      </c>
      <c r="M31" s="334">
        <f t="shared" si="4"/>
        <v>7.79</v>
      </c>
      <c r="N31" s="335">
        <f t="shared" si="5"/>
        <v>0</v>
      </c>
    </row>
    <row r="32" spans="1:14" ht="15.75" thickBot="1" x14ac:dyDescent="0.3">
      <c r="A32" s="29" t="s">
        <v>78</v>
      </c>
      <c r="B32" s="435" t="s">
        <v>79</v>
      </c>
      <c r="C32" s="444">
        <v>1999</v>
      </c>
      <c r="D32" s="204" t="s">
        <v>18</v>
      </c>
      <c r="E32" s="331">
        <v>0</v>
      </c>
      <c r="F32" s="332">
        <v>7.69</v>
      </c>
      <c r="G32" s="333">
        <v>7.65</v>
      </c>
      <c r="H32" s="16">
        <f t="shared" si="0"/>
        <v>37.000000000000014</v>
      </c>
      <c r="I32" s="266"/>
      <c r="J32" s="954">
        <f t="shared" si="1"/>
        <v>7.6000000000000005</v>
      </c>
      <c r="K32" s="270">
        <f t="shared" si="2"/>
        <v>37.000000000000014</v>
      </c>
      <c r="L32" s="334">
        <f t="shared" si="3"/>
        <v>7.69</v>
      </c>
      <c r="M32" s="334">
        <f t="shared" si="4"/>
        <v>7.6499999999999995</v>
      </c>
      <c r="N32" s="335">
        <f t="shared" si="5"/>
        <v>0</v>
      </c>
    </row>
    <row r="33" spans="1:14" ht="15.75" thickBot="1" x14ac:dyDescent="0.3">
      <c r="A33" s="29" t="s">
        <v>179</v>
      </c>
      <c r="B33" s="435" t="s">
        <v>180</v>
      </c>
      <c r="C33" s="444">
        <v>1999</v>
      </c>
      <c r="D33" s="204" t="s">
        <v>185</v>
      </c>
      <c r="E33" s="331">
        <v>7.5</v>
      </c>
      <c r="F33" s="332">
        <v>7.5</v>
      </c>
      <c r="G33" s="333">
        <v>7.67</v>
      </c>
      <c r="H33" s="16">
        <f t="shared" si="0"/>
        <v>37.000000000000014</v>
      </c>
      <c r="I33" s="264"/>
      <c r="J33" s="954">
        <f t="shared" si="1"/>
        <v>7.6000000000000005</v>
      </c>
      <c r="K33" s="270">
        <f t="shared" si="2"/>
        <v>37.000000000000014</v>
      </c>
      <c r="L33" s="334">
        <f t="shared" si="3"/>
        <v>7.67</v>
      </c>
      <c r="M33" s="334">
        <f t="shared" si="4"/>
        <v>7.5000000000000018</v>
      </c>
      <c r="N33" s="335">
        <f t="shared" si="5"/>
        <v>7.5</v>
      </c>
    </row>
    <row r="34" spans="1:14" ht="15.75" thickBot="1" x14ac:dyDescent="0.3">
      <c r="A34" s="166" t="s">
        <v>143</v>
      </c>
      <c r="B34" s="458" t="s">
        <v>144</v>
      </c>
      <c r="C34" s="164">
        <v>1999</v>
      </c>
      <c r="D34" s="261" t="s">
        <v>146</v>
      </c>
      <c r="E34" s="331">
        <v>7.34</v>
      </c>
      <c r="F34" s="332">
        <v>7.47</v>
      </c>
      <c r="G34" s="333">
        <v>7.64</v>
      </c>
      <c r="H34" s="16">
        <f t="shared" si="0"/>
        <v>37.000000000000014</v>
      </c>
      <c r="I34" s="269"/>
      <c r="J34" s="954">
        <f t="shared" si="1"/>
        <v>7.6000000000000005</v>
      </c>
      <c r="K34" s="270">
        <f t="shared" si="2"/>
        <v>37.000000000000014</v>
      </c>
      <c r="L34" s="334">
        <f t="shared" si="3"/>
        <v>7.64</v>
      </c>
      <c r="M34" s="334">
        <f t="shared" si="4"/>
        <v>7.4699999999999989</v>
      </c>
      <c r="N34" s="335">
        <f t="shared" si="5"/>
        <v>7.34</v>
      </c>
    </row>
    <row r="35" spans="1:14" ht="15.75" thickBot="1" x14ac:dyDescent="0.3">
      <c r="A35" s="163" t="s">
        <v>145</v>
      </c>
      <c r="B35" s="441" t="s">
        <v>52</v>
      </c>
      <c r="C35" s="139">
        <v>1999</v>
      </c>
      <c r="D35" s="448" t="s">
        <v>146</v>
      </c>
      <c r="E35" s="331">
        <v>7.33</v>
      </c>
      <c r="F35" s="332">
        <v>7.28</v>
      </c>
      <c r="G35" s="333">
        <v>7.55</v>
      </c>
      <c r="H35" s="16">
        <f t="shared" si="0"/>
        <v>35</v>
      </c>
      <c r="I35" s="264"/>
      <c r="J35" s="954">
        <f t="shared" si="1"/>
        <v>7.5</v>
      </c>
      <c r="K35" s="270">
        <f t="shared" si="2"/>
        <v>35</v>
      </c>
      <c r="L35" s="334">
        <f t="shared" si="3"/>
        <v>7.55</v>
      </c>
      <c r="M35" s="334">
        <f t="shared" si="4"/>
        <v>7.3299999999999992</v>
      </c>
      <c r="N35" s="335">
        <f t="shared" si="5"/>
        <v>7.28</v>
      </c>
    </row>
    <row r="36" spans="1:14" ht="15.75" thickBot="1" x14ac:dyDescent="0.3">
      <c r="A36" s="42" t="s">
        <v>158</v>
      </c>
      <c r="B36" s="50" t="s">
        <v>159</v>
      </c>
      <c r="C36" s="40">
        <v>1998</v>
      </c>
      <c r="D36" s="197" t="s">
        <v>163</v>
      </c>
      <c r="E36" s="331">
        <v>7.5</v>
      </c>
      <c r="F36" s="332">
        <v>7.55</v>
      </c>
      <c r="G36" s="333">
        <v>7.43</v>
      </c>
      <c r="H36" s="16">
        <f t="shared" si="0"/>
        <v>35</v>
      </c>
      <c r="I36" s="269"/>
      <c r="J36" s="954">
        <f t="shared" si="1"/>
        <v>7.5</v>
      </c>
      <c r="K36" s="270">
        <f t="shared" si="2"/>
        <v>35</v>
      </c>
      <c r="L36" s="334">
        <f t="shared" si="3"/>
        <v>7.55</v>
      </c>
      <c r="M36" s="334">
        <f t="shared" si="4"/>
        <v>7.5</v>
      </c>
      <c r="N36" s="335">
        <f t="shared" si="5"/>
        <v>7.43</v>
      </c>
    </row>
    <row r="37" spans="1:14" ht="15.75" thickBot="1" x14ac:dyDescent="0.3">
      <c r="A37" s="163" t="s">
        <v>155</v>
      </c>
      <c r="B37" s="441" t="s">
        <v>68</v>
      </c>
      <c r="C37" s="139">
        <v>1998</v>
      </c>
      <c r="D37" s="447" t="s">
        <v>156</v>
      </c>
      <c r="E37" s="331">
        <v>7.44</v>
      </c>
      <c r="F37" s="332">
        <v>0</v>
      </c>
      <c r="G37" s="333">
        <v>7.34</v>
      </c>
      <c r="H37" s="16">
        <f t="shared" si="0"/>
        <v>34</v>
      </c>
      <c r="I37" s="269"/>
      <c r="J37" s="954">
        <f t="shared" si="1"/>
        <v>7.4</v>
      </c>
      <c r="K37" s="270">
        <f t="shared" si="2"/>
        <v>34</v>
      </c>
      <c r="L37" s="334">
        <f t="shared" si="3"/>
        <v>7.44</v>
      </c>
      <c r="M37" s="334">
        <f t="shared" si="4"/>
        <v>7.3400000000000007</v>
      </c>
      <c r="N37" s="335">
        <f t="shared" si="5"/>
        <v>0</v>
      </c>
    </row>
    <row r="38" spans="1:14" ht="15.75" thickBot="1" x14ac:dyDescent="0.3">
      <c r="A38" s="433" t="s">
        <v>70</v>
      </c>
      <c r="B38" s="932" t="s">
        <v>8</v>
      </c>
      <c r="C38" s="106">
        <v>1998</v>
      </c>
      <c r="D38" s="463" t="s">
        <v>18</v>
      </c>
      <c r="E38" s="331">
        <v>7.37</v>
      </c>
      <c r="F38" s="332">
        <v>0</v>
      </c>
      <c r="G38" s="333">
        <v>0</v>
      </c>
      <c r="H38" s="16">
        <f t="shared" si="0"/>
        <v>33.000000000000007</v>
      </c>
      <c r="I38" s="266"/>
      <c r="J38" s="954">
        <f t="shared" si="1"/>
        <v>7.3000000000000007</v>
      </c>
      <c r="K38" s="270">
        <f t="shared" si="2"/>
        <v>33.000000000000007</v>
      </c>
      <c r="L38" s="334">
        <f t="shared" si="3"/>
        <v>7.37</v>
      </c>
      <c r="M38" s="334">
        <f t="shared" si="4"/>
        <v>0</v>
      </c>
      <c r="N38" s="335">
        <f t="shared" si="5"/>
        <v>0</v>
      </c>
    </row>
    <row r="39" spans="1:14" ht="15.75" thickBot="1" x14ac:dyDescent="0.3">
      <c r="A39" s="163" t="s">
        <v>160</v>
      </c>
      <c r="B39" s="441" t="s">
        <v>8</v>
      </c>
      <c r="C39" s="139">
        <v>1998</v>
      </c>
      <c r="D39" s="261" t="s">
        <v>163</v>
      </c>
      <c r="E39" s="331">
        <v>6.85</v>
      </c>
      <c r="F39" s="332">
        <v>7.3</v>
      </c>
      <c r="G39" s="333">
        <v>7.2</v>
      </c>
      <c r="H39" s="16">
        <f t="shared" si="0"/>
        <v>33.000000000000007</v>
      </c>
      <c r="I39" s="264"/>
      <c r="J39" s="954">
        <f t="shared" si="1"/>
        <v>7.3000000000000007</v>
      </c>
      <c r="K39" s="270">
        <f t="shared" si="2"/>
        <v>33.000000000000007</v>
      </c>
      <c r="L39" s="334">
        <f t="shared" si="3"/>
        <v>7.3</v>
      </c>
      <c r="M39" s="334">
        <f t="shared" si="4"/>
        <v>7.1999999999999975</v>
      </c>
      <c r="N39" s="335">
        <f t="shared" si="5"/>
        <v>6.85</v>
      </c>
    </row>
    <row r="40" spans="1:14" ht="15.75" thickBot="1" x14ac:dyDescent="0.3">
      <c r="A40" s="29" t="s">
        <v>82</v>
      </c>
      <c r="B40" s="440" t="s">
        <v>68</v>
      </c>
      <c r="C40" s="444">
        <v>1997</v>
      </c>
      <c r="D40" s="204" t="s">
        <v>99</v>
      </c>
      <c r="E40" s="331">
        <v>7.22</v>
      </c>
      <c r="F40" s="332">
        <v>7.17</v>
      </c>
      <c r="G40" s="333">
        <v>7.2</v>
      </c>
      <c r="H40" s="16">
        <f t="shared" si="0"/>
        <v>32</v>
      </c>
      <c r="I40" s="269"/>
      <c r="J40" s="954">
        <f t="shared" si="1"/>
        <v>7.2</v>
      </c>
      <c r="K40" s="270">
        <f t="shared" si="2"/>
        <v>32</v>
      </c>
      <c r="L40" s="334">
        <f t="shared" si="3"/>
        <v>7.22</v>
      </c>
      <c r="M40" s="334">
        <f t="shared" si="4"/>
        <v>7.2000000000000011</v>
      </c>
      <c r="N40" s="335">
        <f t="shared" si="5"/>
        <v>7.17</v>
      </c>
    </row>
    <row r="41" spans="1:14" ht="15.75" thickBot="1" x14ac:dyDescent="0.3">
      <c r="A41" s="29" t="s">
        <v>181</v>
      </c>
      <c r="B41" s="984" t="s">
        <v>182</v>
      </c>
      <c r="C41" s="444">
        <v>1998</v>
      </c>
      <c r="D41" s="985" t="s">
        <v>185</v>
      </c>
      <c r="E41" s="331"/>
      <c r="F41" s="332"/>
      <c r="G41" s="333"/>
      <c r="H41" s="16">
        <f t="shared" si="0"/>
        <v>0</v>
      </c>
      <c r="I41" s="266"/>
      <c r="J41" s="954">
        <f t="shared" si="1"/>
        <v>0</v>
      </c>
      <c r="K41" s="270">
        <f t="shared" si="2"/>
        <v>0</v>
      </c>
      <c r="L41" s="334">
        <f t="shared" si="3"/>
        <v>0</v>
      </c>
      <c r="M41" s="334">
        <f t="shared" si="4"/>
        <v>0</v>
      </c>
      <c r="N41" s="335">
        <f t="shared" si="5"/>
        <v>0</v>
      </c>
    </row>
    <row r="42" spans="1:14" ht="15.75" thickBot="1" x14ac:dyDescent="0.3">
      <c r="A42" s="166"/>
      <c r="B42" s="162"/>
      <c r="C42" s="164"/>
      <c r="D42" s="261"/>
      <c r="E42" s="331"/>
      <c r="F42" s="332"/>
      <c r="G42" s="333"/>
      <c r="H42" s="16">
        <f t="shared" ref="H42:H65" si="6">K42</f>
        <v>0</v>
      </c>
      <c r="I42" s="264"/>
      <c r="J42" s="954">
        <f t="shared" ref="J42:J65" si="7">FLOOR(L42,0.1)</f>
        <v>0</v>
      </c>
      <c r="K42" s="270">
        <f t="shared" ref="K42:K65" si="8">IF(J42&lt;4.1,0,IF(J42&lt;7.5,(J42-4)*10,(J42-4)*10+(J42-7.5)*10))</f>
        <v>0</v>
      </c>
      <c r="L42" s="334">
        <f t="shared" ref="L42:L57" si="9">MAX(E42:G42)</f>
        <v>0</v>
      </c>
      <c r="M42" s="334">
        <f t="shared" ref="M42:M57" si="10">SUM(E42:G42)-L42-N42</f>
        <v>0</v>
      </c>
      <c r="N42" s="335">
        <f t="shared" ref="N42:N57" si="11">MIN(E42:G42)</f>
        <v>0</v>
      </c>
    </row>
    <row r="43" spans="1:14" ht="15.75" thickBot="1" x14ac:dyDescent="0.3">
      <c r="A43" s="42"/>
      <c r="B43" s="44"/>
      <c r="C43" s="40"/>
      <c r="D43" s="343"/>
      <c r="E43" s="331"/>
      <c r="F43" s="332"/>
      <c r="G43" s="333"/>
      <c r="H43" s="16">
        <f t="shared" si="6"/>
        <v>0</v>
      </c>
      <c r="I43" s="269"/>
      <c r="J43" s="954">
        <f t="shared" si="7"/>
        <v>0</v>
      </c>
      <c r="K43" s="270">
        <f t="shared" si="8"/>
        <v>0</v>
      </c>
      <c r="L43" s="334">
        <f t="shared" si="9"/>
        <v>0</v>
      </c>
      <c r="M43" s="334">
        <f t="shared" si="10"/>
        <v>0</v>
      </c>
      <c r="N43" s="335">
        <f t="shared" si="11"/>
        <v>0</v>
      </c>
    </row>
    <row r="44" spans="1:14" ht="15.75" thickBot="1" x14ac:dyDescent="0.3">
      <c r="A44" s="29"/>
      <c r="B44" s="32"/>
      <c r="C44" s="35"/>
      <c r="D44" s="199"/>
      <c r="E44" s="331"/>
      <c r="F44" s="332"/>
      <c r="G44" s="333"/>
      <c r="H44" s="16">
        <f t="shared" si="6"/>
        <v>0</v>
      </c>
      <c r="I44" s="264"/>
      <c r="J44" s="954">
        <f t="shared" si="7"/>
        <v>0</v>
      </c>
      <c r="K44" s="270">
        <f t="shared" si="8"/>
        <v>0</v>
      </c>
      <c r="L44" s="334">
        <f t="shared" si="9"/>
        <v>0</v>
      </c>
      <c r="M44" s="334">
        <f t="shared" si="10"/>
        <v>0</v>
      </c>
      <c r="N44" s="335">
        <f t="shared" si="11"/>
        <v>0</v>
      </c>
    </row>
    <row r="45" spans="1:14" ht="15.75" thickBot="1" x14ac:dyDescent="0.3">
      <c r="A45" s="246"/>
      <c r="B45" s="247"/>
      <c r="C45" s="57"/>
      <c r="D45" s="199"/>
      <c r="E45" s="331"/>
      <c r="F45" s="332"/>
      <c r="G45" s="333"/>
      <c r="H45" s="16">
        <f t="shared" si="6"/>
        <v>0</v>
      </c>
      <c r="I45" s="269"/>
      <c r="J45" s="954">
        <f t="shared" si="7"/>
        <v>0</v>
      </c>
      <c r="K45" s="270">
        <f t="shared" si="8"/>
        <v>0</v>
      </c>
      <c r="L45" s="334">
        <f t="shared" si="9"/>
        <v>0</v>
      </c>
      <c r="M45" s="334">
        <f t="shared" si="10"/>
        <v>0</v>
      </c>
      <c r="N45" s="335">
        <f t="shared" si="11"/>
        <v>0</v>
      </c>
    </row>
    <row r="46" spans="1:14" ht="15.75" thickBot="1" x14ac:dyDescent="0.3">
      <c r="A46" s="248"/>
      <c r="B46" s="249"/>
      <c r="C46" s="56"/>
      <c r="D46" s="250"/>
      <c r="E46" s="331"/>
      <c r="F46" s="332"/>
      <c r="G46" s="333"/>
      <c r="H46" s="16">
        <f t="shared" si="6"/>
        <v>0</v>
      </c>
      <c r="I46" s="269"/>
      <c r="J46" s="954">
        <f t="shared" si="7"/>
        <v>0</v>
      </c>
      <c r="K46" s="270">
        <f t="shared" si="8"/>
        <v>0</v>
      </c>
      <c r="L46" s="334">
        <f t="shared" si="9"/>
        <v>0</v>
      </c>
      <c r="M46" s="334">
        <f t="shared" si="10"/>
        <v>0</v>
      </c>
      <c r="N46" s="335">
        <f t="shared" si="11"/>
        <v>0</v>
      </c>
    </row>
    <row r="47" spans="1:14" ht="15.75" thickBot="1" x14ac:dyDescent="0.3">
      <c r="A47" s="29"/>
      <c r="B47" s="32"/>
      <c r="C47" s="35"/>
      <c r="D47" s="199"/>
      <c r="E47" s="331"/>
      <c r="F47" s="332"/>
      <c r="G47" s="333"/>
      <c r="H47" s="16">
        <f t="shared" si="6"/>
        <v>0</v>
      </c>
      <c r="I47" s="264"/>
      <c r="J47" s="954">
        <f t="shared" si="7"/>
        <v>0</v>
      </c>
      <c r="K47" s="270">
        <f t="shared" si="8"/>
        <v>0</v>
      </c>
      <c r="L47" s="334">
        <f t="shared" si="9"/>
        <v>0</v>
      </c>
      <c r="M47" s="334">
        <f t="shared" si="10"/>
        <v>0</v>
      </c>
      <c r="N47" s="335">
        <f t="shared" si="11"/>
        <v>0</v>
      </c>
    </row>
    <row r="48" spans="1:14" ht="15.75" thickBot="1" x14ac:dyDescent="0.3">
      <c r="A48" s="42"/>
      <c r="B48" s="390"/>
      <c r="C48" s="40"/>
      <c r="D48" s="356"/>
      <c r="E48" s="331"/>
      <c r="F48" s="332"/>
      <c r="G48" s="333"/>
      <c r="H48" s="16">
        <f t="shared" si="6"/>
        <v>0</v>
      </c>
      <c r="I48" s="269"/>
      <c r="J48" s="954">
        <f t="shared" si="7"/>
        <v>0</v>
      </c>
      <c r="K48" s="270">
        <f t="shared" si="8"/>
        <v>0</v>
      </c>
      <c r="L48" s="334">
        <f t="shared" si="9"/>
        <v>0</v>
      </c>
      <c r="M48" s="334">
        <f t="shared" si="10"/>
        <v>0</v>
      </c>
      <c r="N48" s="335">
        <f t="shared" si="11"/>
        <v>0</v>
      </c>
    </row>
    <row r="49" spans="1:14" ht="15.75" thickBot="1" x14ac:dyDescent="0.3">
      <c r="A49" s="163"/>
      <c r="B49" s="162"/>
      <c r="C49" s="139"/>
      <c r="D49" s="261"/>
      <c r="E49" s="331"/>
      <c r="F49" s="332"/>
      <c r="G49" s="333"/>
      <c r="H49" s="16">
        <f t="shared" si="6"/>
        <v>0</v>
      </c>
      <c r="I49" s="269"/>
      <c r="J49" s="954">
        <f t="shared" si="7"/>
        <v>0</v>
      </c>
      <c r="K49" s="270">
        <f t="shared" si="8"/>
        <v>0</v>
      </c>
      <c r="L49" s="334">
        <f t="shared" si="9"/>
        <v>0</v>
      </c>
      <c r="M49" s="334">
        <f t="shared" si="10"/>
        <v>0</v>
      </c>
      <c r="N49" s="335">
        <f t="shared" si="11"/>
        <v>0</v>
      </c>
    </row>
    <row r="50" spans="1:14" ht="15.75" thickBot="1" x14ac:dyDescent="0.3">
      <c r="A50" s="166"/>
      <c r="B50" s="165"/>
      <c r="C50" s="164"/>
      <c r="D50" s="312"/>
      <c r="E50" s="331"/>
      <c r="F50" s="332"/>
      <c r="G50" s="333"/>
      <c r="H50" s="16">
        <f t="shared" si="6"/>
        <v>0</v>
      </c>
      <c r="I50" s="264"/>
      <c r="J50" s="954">
        <f t="shared" si="7"/>
        <v>0</v>
      </c>
      <c r="K50" s="270">
        <f t="shared" si="8"/>
        <v>0</v>
      </c>
      <c r="L50" s="334">
        <f t="shared" si="9"/>
        <v>0</v>
      </c>
      <c r="M50" s="334">
        <f t="shared" si="10"/>
        <v>0</v>
      </c>
      <c r="N50" s="335">
        <f t="shared" si="11"/>
        <v>0</v>
      </c>
    </row>
    <row r="51" spans="1:14" ht="15.75" thickBot="1" x14ac:dyDescent="0.3">
      <c r="A51" s="246"/>
      <c r="B51" s="247"/>
      <c r="C51" s="57"/>
      <c r="D51" s="198"/>
      <c r="E51" s="331"/>
      <c r="F51" s="332"/>
      <c r="G51" s="333"/>
      <c r="H51" s="16">
        <f t="shared" si="6"/>
        <v>0</v>
      </c>
      <c r="I51" s="269"/>
      <c r="J51" s="954">
        <f t="shared" si="7"/>
        <v>0</v>
      </c>
      <c r="K51" s="270">
        <f t="shared" si="8"/>
        <v>0</v>
      </c>
      <c r="L51" s="334">
        <f t="shared" si="9"/>
        <v>0</v>
      </c>
      <c r="M51" s="334">
        <f t="shared" si="10"/>
        <v>0</v>
      </c>
      <c r="N51" s="335">
        <f t="shared" si="11"/>
        <v>0</v>
      </c>
    </row>
    <row r="52" spans="1:14" ht="15.75" thickBot="1" x14ac:dyDescent="0.3">
      <c r="A52" s="246"/>
      <c r="B52" s="247"/>
      <c r="C52" s="57"/>
      <c r="D52" s="198"/>
      <c r="E52" s="331"/>
      <c r="F52" s="332"/>
      <c r="G52" s="333"/>
      <c r="H52" s="16">
        <f t="shared" si="6"/>
        <v>0</v>
      </c>
      <c r="I52" s="269"/>
      <c r="J52" s="954">
        <f t="shared" si="7"/>
        <v>0</v>
      </c>
      <c r="K52" s="270">
        <f t="shared" si="8"/>
        <v>0</v>
      </c>
      <c r="L52" s="334">
        <f t="shared" si="9"/>
        <v>0</v>
      </c>
      <c r="M52" s="334">
        <f t="shared" si="10"/>
        <v>0</v>
      </c>
      <c r="N52" s="335">
        <f t="shared" si="11"/>
        <v>0</v>
      </c>
    </row>
    <row r="53" spans="1:14" ht="15.75" thickBot="1" x14ac:dyDescent="0.3">
      <c r="A53" s="29"/>
      <c r="B53" s="435"/>
      <c r="C53" s="444"/>
      <c r="D53" s="204"/>
      <c r="E53" s="331"/>
      <c r="F53" s="332"/>
      <c r="G53" s="333"/>
      <c r="H53" s="16">
        <f t="shared" si="6"/>
        <v>0</v>
      </c>
      <c r="I53" s="266"/>
      <c r="J53" s="954">
        <f t="shared" si="7"/>
        <v>0</v>
      </c>
      <c r="K53" s="270">
        <f t="shared" si="8"/>
        <v>0</v>
      </c>
      <c r="L53" s="334">
        <f t="shared" si="9"/>
        <v>0</v>
      </c>
      <c r="M53" s="334">
        <f t="shared" si="10"/>
        <v>0</v>
      </c>
      <c r="N53" s="335">
        <f t="shared" si="11"/>
        <v>0</v>
      </c>
    </row>
    <row r="54" spans="1:14" ht="15.75" thickBot="1" x14ac:dyDescent="0.3">
      <c r="A54" s="166"/>
      <c r="B54" s="165"/>
      <c r="C54" s="164"/>
      <c r="D54" s="312"/>
      <c r="E54" s="331"/>
      <c r="F54" s="332"/>
      <c r="G54" s="333"/>
      <c r="H54" s="16">
        <f t="shared" si="6"/>
        <v>0</v>
      </c>
      <c r="I54" s="264"/>
      <c r="J54" s="954">
        <f t="shared" si="7"/>
        <v>0</v>
      </c>
      <c r="K54" s="270">
        <f t="shared" si="8"/>
        <v>0</v>
      </c>
      <c r="L54" s="334">
        <f t="shared" si="9"/>
        <v>0</v>
      </c>
      <c r="M54" s="334">
        <f t="shared" si="10"/>
        <v>0</v>
      </c>
      <c r="N54" s="335">
        <f t="shared" si="11"/>
        <v>0</v>
      </c>
    </row>
    <row r="55" spans="1:14" ht="15.75" thickBot="1" x14ac:dyDescent="0.3">
      <c r="A55" s="512"/>
      <c r="B55" s="513"/>
      <c r="C55" s="139"/>
      <c r="D55" s="312"/>
      <c r="E55" s="331"/>
      <c r="F55" s="332"/>
      <c r="G55" s="333"/>
      <c r="H55" s="16">
        <f t="shared" si="6"/>
        <v>0</v>
      </c>
      <c r="I55" s="269"/>
      <c r="J55" s="954">
        <f t="shared" si="7"/>
        <v>0</v>
      </c>
      <c r="K55" s="270">
        <f t="shared" si="8"/>
        <v>0</v>
      </c>
      <c r="L55" s="334">
        <f t="shared" si="9"/>
        <v>0</v>
      </c>
      <c r="M55" s="334">
        <f t="shared" si="10"/>
        <v>0</v>
      </c>
      <c r="N55" s="335">
        <f t="shared" si="11"/>
        <v>0</v>
      </c>
    </row>
    <row r="56" spans="1:14" ht="15.75" thickBot="1" x14ac:dyDescent="0.3">
      <c r="A56" s="42"/>
      <c r="B56" s="44"/>
      <c r="C56" s="40"/>
      <c r="D56" s="456"/>
      <c r="E56" s="331"/>
      <c r="F56" s="332"/>
      <c r="G56" s="333"/>
      <c r="H56" s="16">
        <f t="shared" si="6"/>
        <v>0</v>
      </c>
      <c r="I56" s="266"/>
      <c r="J56" s="954">
        <f t="shared" si="7"/>
        <v>0</v>
      </c>
      <c r="K56" s="270">
        <f t="shared" si="8"/>
        <v>0</v>
      </c>
      <c r="L56" s="334">
        <f t="shared" si="9"/>
        <v>0</v>
      </c>
      <c r="M56" s="334">
        <f t="shared" si="10"/>
        <v>0</v>
      </c>
      <c r="N56" s="335">
        <f t="shared" si="11"/>
        <v>0</v>
      </c>
    </row>
    <row r="57" spans="1:14" ht="15.75" thickBot="1" x14ac:dyDescent="0.3">
      <c r="A57" s="347"/>
      <c r="B57" s="32"/>
      <c r="C57" s="35"/>
      <c r="D57" s="254"/>
      <c r="E57" s="378"/>
      <c r="F57" s="332"/>
      <c r="G57" s="333"/>
      <c r="H57" s="16">
        <f t="shared" si="6"/>
        <v>0</v>
      </c>
      <c r="I57" s="264"/>
      <c r="J57" s="954">
        <f t="shared" si="7"/>
        <v>0</v>
      </c>
      <c r="K57" s="270">
        <f t="shared" si="8"/>
        <v>0</v>
      </c>
      <c r="L57" s="334">
        <f t="shared" si="9"/>
        <v>0</v>
      </c>
      <c r="M57" s="334">
        <f t="shared" si="10"/>
        <v>0</v>
      </c>
      <c r="N57" s="335">
        <f t="shared" si="11"/>
        <v>0</v>
      </c>
    </row>
    <row r="58" spans="1:14" ht="15.75" thickBot="1" x14ac:dyDescent="0.3">
      <c r="A58" s="29"/>
      <c r="B58" s="452"/>
      <c r="C58" s="454"/>
      <c r="D58" s="204"/>
      <c r="E58" s="331"/>
      <c r="F58" s="332"/>
      <c r="G58" s="333"/>
      <c r="H58" s="16">
        <f t="shared" si="6"/>
        <v>0</v>
      </c>
      <c r="I58" s="269"/>
      <c r="J58" s="954">
        <f t="shared" si="7"/>
        <v>0</v>
      </c>
      <c r="K58" s="270">
        <f t="shared" si="8"/>
        <v>0</v>
      </c>
      <c r="L58" s="334">
        <f t="shared" ref="L58:L65" si="12">MAX(E58:G58)</f>
        <v>0</v>
      </c>
      <c r="M58" s="334">
        <f t="shared" ref="M58:M65" si="13">SUM(E58:G58)-L58-N58</f>
        <v>0</v>
      </c>
      <c r="N58" s="335">
        <f t="shared" ref="N58:N65" si="14">MIN(E58:G58)</f>
        <v>0</v>
      </c>
    </row>
    <row r="59" spans="1:14" ht="15.75" thickBot="1" x14ac:dyDescent="0.3">
      <c r="A59" s="42"/>
      <c r="B59" s="390"/>
      <c r="C59" s="40"/>
      <c r="D59" s="464"/>
      <c r="E59" s="331"/>
      <c r="F59" s="332"/>
      <c r="G59" s="333"/>
      <c r="H59" s="16">
        <f t="shared" si="6"/>
        <v>0</v>
      </c>
      <c r="I59" s="266"/>
      <c r="J59" s="954">
        <f t="shared" si="7"/>
        <v>0</v>
      </c>
      <c r="K59" s="270">
        <f t="shared" si="8"/>
        <v>0</v>
      </c>
      <c r="L59" s="334">
        <f t="shared" si="12"/>
        <v>0</v>
      </c>
      <c r="M59" s="334">
        <f t="shared" si="13"/>
        <v>0</v>
      </c>
      <c r="N59" s="335">
        <f t="shared" si="14"/>
        <v>0</v>
      </c>
    </row>
    <row r="60" spans="1:14" ht="15.75" thickBot="1" x14ac:dyDescent="0.3">
      <c r="A60" s="163"/>
      <c r="B60" s="162"/>
      <c r="C60" s="139"/>
      <c r="D60" s="261"/>
      <c r="E60" s="331"/>
      <c r="F60" s="332"/>
      <c r="G60" s="333"/>
      <c r="H60" s="16">
        <f t="shared" si="6"/>
        <v>0</v>
      </c>
      <c r="I60" s="264"/>
      <c r="J60" s="954">
        <f t="shared" si="7"/>
        <v>0</v>
      </c>
      <c r="K60" s="270">
        <f t="shared" si="8"/>
        <v>0</v>
      </c>
      <c r="L60" s="334">
        <f t="shared" si="12"/>
        <v>0</v>
      </c>
      <c r="M60" s="334">
        <f t="shared" si="13"/>
        <v>0</v>
      </c>
      <c r="N60" s="335">
        <f t="shared" si="14"/>
        <v>0</v>
      </c>
    </row>
    <row r="61" spans="1:14" ht="15.75" thickBot="1" x14ac:dyDescent="0.3">
      <c r="A61" s="29"/>
      <c r="B61" s="32"/>
      <c r="C61" s="35"/>
      <c r="D61" s="199"/>
      <c r="E61" s="331"/>
      <c r="F61" s="332"/>
      <c r="G61" s="333"/>
      <c r="H61" s="16">
        <f t="shared" si="6"/>
        <v>0</v>
      </c>
      <c r="I61" s="269"/>
      <c r="J61" s="954">
        <f t="shared" si="7"/>
        <v>0</v>
      </c>
      <c r="K61" s="270">
        <f t="shared" si="8"/>
        <v>0</v>
      </c>
      <c r="L61" s="334">
        <f t="shared" si="12"/>
        <v>0</v>
      </c>
      <c r="M61" s="334">
        <f t="shared" si="13"/>
        <v>0</v>
      </c>
      <c r="N61" s="335">
        <f t="shared" si="14"/>
        <v>0</v>
      </c>
    </row>
    <row r="62" spans="1:14" ht="15.75" thickBot="1" x14ac:dyDescent="0.3">
      <c r="A62" s="30"/>
      <c r="B62" s="33"/>
      <c r="C62" s="36"/>
      <c r="D62" s="339"/>
      <c r="E62" s="331"/>
      <c r="F62" s="332"/>
      <c r="G62" s="333"/>
      <c r="H62" s="16">
        <f t="shared" si="6"/>
        <v>0</v>
      </c>
      <c r="I62" s="266"/>
      <c r="J62" s="954">
        <f t="shared" si="7"/>
        <v>0</v>
      </c>
      <c r="K62" s="270">
        <f t="shared" si="8"/>
        <v>0</v>
      </c>
      <c r="L62" s="334">
        <f t="shared" si="12"/>
        <v>0</v>
      </c>
      <c r="M62" s="334">
        <f t="shared" si="13"/>
        <v>0</v>
      </c>
      <c r="N62" s="335">
        <f t="shared" si="14"/>
        <v>0</v>
      </c>
    </row>
    <row r="63" spans="1:14" ht="15.75" thickBot="1" x14ac:dyDescent="0.3">
      <c r="A63" s="29"/>
      <c r="B63" s="32"/>
      <c r="C63" s="35"/>
      <c r="D63" s="199"/>
      <c r="E63" s="331"/>
      <c r="F63" s="332"/>
      <c r="G63" s="333"/>
      <c r="H63" s="16">
        <f t="shared" si="6"/>
        <v>0</v>
      </c>
      <c r="I63" s="264"/>
      <c r="J63" s="954">
        <f t="shared" si="7"/>
        <v>0</v>
      </c>
      <c r="K63" s="270">
        <f t="shared" si="8"/>
        <v>0</v>
      </c>
      <c r="L63" s="334">
        <f t="shared" si="12"/>
        <v>0</v>
      </c>
      <c r="M63" s="334">
        <f t="shared" si="13"/>
        <v>0</v>
      </c>
      <c r="N63" s="335">
        <f t="shared" si="14"/>
        <v>0</v>
      </c>
    </row>
    <row r="64" spans="1:14" ht="15.75" thickBot="1" x14ac:dyDescent="0.3">
      <c r="A64" s="163"/>
      <c r="B64" s="162"/>
      <c r="C64" s="139"/>
      <c r="D64" s="261"/>
      <c r="E64" s="331"/>
      <c r="F64" s="332"/>
      <c r="G64" s="333"/>
      <c r="H64" s="16">
        <f t="shared" si="6"/>
        <v>0</v>
      </c>
      <c r="I64" s="269"/>
      <c r="J64" s="954">
        <f t="shared" si="7"/>
        <v>0</v>
      </c>
      <c r="K64" s="270">
        <f t="shared" si="8"/>
        <v>0</v>
      </c>
      <c r="L64" s="334">
        <f t="shared" si="12"/>
        <v>0</v>
      </c>
      <c r="M64" s="334">
        <f t="shared" si="13"/>
        <v>0</v>
      </c>
      <c r="N64" s="335">
        <f t="shared" si="14"/>
        <v>0</v>
      </c>
    </row>
    <row r="65" spans="1:14" ht="15.75" thickBot="1" x14ac:dyDescent="0.3">
      <c r="A65" s="410"/>
      <c r="B65" s="411"/>
      <c r="C65" s="412"/>
      <c r="D65" s="413"/>
      <c r="E65" s="337"/>
      <c r="F65" s="336"/>
      <c r="G65" s="337"/>
      <c r="H65" s="16">
        <f t="shared" si="6"/>
        <v>0</v>
      </c>
      <c r="I65" s="264"/>
      <c r="J65" s="954">
        <f t="shared" si="7"/>
        <v>0</v>
      </c>
      <c r="K65" s="270">
        <f t="shared" si="8"/>
        <v>0</v>
      </c>
      <c r="L65" s="334">
        <f t="shared" si="12"/>
        <v>0</v>
      </c>
      <c r="M65" s="334">
        <f t="shared" si="13"/>
        <v>0</v>
      </c>
      <c r="N65" s="335">
        <f t="shared" si="14"/>
        <v>0</v>
      </c>
    </row>
    <row r="66" spans="1:14" ht="15.75" thickTop="1" x14ac:dyDescent="0.25">
      <c r="A66" s="9"/>
      <c r="B66" s="9"/>
      <c r="C66" s="15"/>
      <c r="D66" s="9"/>
      <c r="E66" s="9"/>
      <c r="F66" s="9"/>
      <c r="G66" s="9"/>
      <c r="H66" s="46"/>
      <c r="I66" s="46"/>
      <c r="J66" s="9"/>
      <c r="K66" s="9"/>
      <c r="L66" s="9"/>
      <c r="M66" s="9"/>
      <c r="N66" s="10"/>
    </row>
    <row r="67" spans="1:14" x14ac:dyDescent="0.25">
      <c r="A67" s="997" t="s">
        <v>17</v>
      </c>
      <c r="B67" s="997"/>
      <c r="C67" s="997"/>
      <c r="D67" s="997"/>
      <c r="E67" s="997"/>
      <c r="F67" s="997"/>
      <c r="G67" s="997"/>
      <c r="H67" s="997"/>
      <c r="I67" s="997"/>
      <c r="J67" s="2"/>
      <c r="K67" s="2"/>
      <c r="L67" s="2"/>
      <c r="M67" s="2"/>
      <c r="N67" s="15"/>
    </row>
    <row r="68" spans="1:14" x14ac:dyDescent="0.25">
      <c r="A68" s="9"/>
      <c r="B68" s="9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</row>
  </sheetData>
  <sortState ref="A6:N41">
    <sortCondition descending="1" ref="H6:H41"/>
    <sortCondition descending="1" ref="L6:L41"/>
  </sortState>
  <mergeCells count="4">
    <mergeCell ref="A1:I1"/>
    <mergeCell ref="E2:I2"/>
    <mergeCell ref="A67:I67"/>
    <mergeCell ref="A3:I3"/>
  </mergeCells>
  <phoneticPr fontId="0" type="noConversion"/>
  <conditionalFormatting sqref="E46:G47 E10:G25 E49:G65 E29:G39">
    <cfRule type="cellIs" dxfId="72" priority="11" stopIfTrue="1" operator="equal">
      <formula>0</formula>
    </cfRule>
  </conditionalFormatting>
  <conditionalFormatting sqref="E8:G8">
    <cfRule type="cellIs" dxfId="71" priority="9" stopIfTrue="1" operator="equal">
      <formula>0</formula>
    </cfRule>
  </conditionalFormatting>
  <conditionalFormatting sqref="E9:G9">
    <cfRule type="cellIs" dxfId="70" priority="8" stopIfTrue="1" operator="equal">
      <formula>0</formula>
    </cfRule>
  </conditionalFormatting>
  <conditionalFormatting sqref="E48:G48">
    <cfRule type="cellIs" dxfId="69" priority="7" stopIfTrue="1" operator="equal">
      <formula>0</formula>
    </cfRule>
  </conditionalFormatting>
  <conditionalFormatting sqref="E41:G45">
    <cfRule type="cellIs" dxfId="68" priority="6" stopIfTrue="1" operator="equal">
      <formula>0</formula>
    </cfRule>
  </conditionalFormatting>
  <conditionalFormatting sqref="E40:G40">
    <cfRule type="cellIs" dxfId="67" priority="5" stopIfTrue="1" operator="equal">
      <formula>0</formula>
    </cfRule>
  </conditionalFormatting>
  <conditionalFormatting sqref="E6:G6">
    <cfRule type="cellIs" dxfId="66" priority="3" stopIfTrue="1" operator="equal">
      <formula>0</formula>
    </cfRule>
  </conditionalFormatting>
  <conditionalFormatting sqref="E7:G7">
    <cfRule type="cellIs" dxfId="65" priority="2" stopIfTrue="1" operator="equal">
      <formula>0</formula>
    </cfRule>
  </conditionalFormatting>
  <conditionalFormatting sqref="E26:G28">
    <cfRule type="cellIs" dxfId="64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topLeftCell="A4" zoomScale="150" zoomScaleNormal="150" workbookViewId="0">
      <selection activeCell="B48" sqref="B48"/>
    </sheetView>
  </sheetViews>
  <sheetFormatPr defaultRowHeight="15" x14ac:dyDescent="0.25"/>
  <cols>
    <col min="1" max="1" width="14.85546875" customWidth="1"/>
    <col min="2" max="2" width="12.570312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 x14ac:dyDescent="0.3">
      <c r="A1" s="992" t="s">
        <v>85</v>
      </c>
      <c r="B1" s="992"/>
      <c r="C1" s="992"/>
      <c r="D1" s="992"/>
      <c r="E1" s="992"/>
      <c r="F1" s="992"/>
      <c r="G1" s="992"/>
      <c r="H1" s="9"/>
      <c r="I1" s="10"/>
    </row>
    <row r="2" spans="1:9" s="21" customFormat="1" ht="13.5" customHeight="1" x14ac:dyDescent="0.25">
      <c r="A2" s="20" t="s">
        <v>18</v>
      </c>
      <c r="C2" s="22"/>
      <c r="D2" s="18"/>
      <c r="E2" s="993">
        <v>42803</v>
      </c>
      <c r="F2" s="994"/>
      <c r="G2" s="994"/>
      <c r="H2" s="18"/>
      <c r="I2" s="19"/>
    </row>
    <row r="3" spans="1:9" x14ac:dyDescent="0.25">
      <c r="A3" s="995" t="s">
        <v>14</v>
      </c>
      <c r="B3" s="995"/>
      <c r="C3" s="995"/>
      <c r="D3" s="995"/>
      <c r="E3" s="995"/>
      <c r="F3" s="995"/>
      <c r="G3" s="995"/>
      <c r="H3" s="11"/>
      <c r="I3" s="10"/>
    </row>
    <row r="4" spans="1:9" ht="15.75" thickBot="1" x14ac:dyDescent="0.3">
      <c r="A4" s="3"/>
      <c r="B4" s="12"/>
      <c r="C4" s="12"/>
      <c r="D4" s="12"/>
      <c r="E4" s="9"/>
      <c r="F4" s="9"/>
      <c r="G4" s="9"/>
      <c r="H4" s="9"/>
      <c r="I4" s="10"/>
    </row>
    <row r="5" spans="1:9" ht="27" thickTop="1" thickBot="1" x14ac:dyDescent="0.3">
      <c r="A5" s="37" t="s">
        <v>1</v>
      </c>
      <c r="B5" s="26" t="s">
        <v>2</v>
      </c>
      <c r="C5" s="237" t="s">
        <v>3</v>
      </c>
      <c r="D5" s="39" t="s">
        <v>4</v>
      </c>
      <c r="E5" s="37" t="s">
        <v>5</v>
      </c>
      <c r="F5" s="38" t="s">
        <v>6</v>
      </c>
      <c r="G5" s="39" t="s">
        <v>7</v>
      </c>
      <c r="H5" s="243" t="s">
        <v>57</v>
      </c>
      <c r="I5" s="5"/>
    </row>
    <row r="6" spans="1:9" x14ac:dyDescent="0.25">
      <c r="A6" s="502" t="s">
        <v>157</v>
      </c>
      <c r="B6" s="438" t="s">
        <v>68</v>
      </c>
      <c r="C6" s="445">
        <v>1998</v>
      </c>
      <c r="D6" s="200" t="s">
        <v>163</v>
      </c>
      <c r="E6" s="13">
        <v>43</v>
      </c>
      <c r="F6" s="48">
        <f t="shared" ref="F6:F41" si="0">E6*1.5</f>
        <v>64.5</v>
      </c>
      <c r="G6" s="268">
        <v>1</v>
      </c>
      <c r="H6" s="9"/>
      <c r="I6" s="10"/>
    </row>
    <row r="7" spans="1:9" x14ac:dyDescent="0.25">
      <c r="A7" s="42" t="s">
        <v>158</v>
      </c>
      <c r="B7" s="983" t="s">
        <v>159</v>
      </c>
      <c r="C7" s="462">
        <v>1998</v>
      </c>
      <c r="D7" s="991" t="s">
        <v>163</v>
      </c>
      <c r="E7" s="6">
        <v>41</v>
      </c>
      <c r="F7" s="49">
        <f t="shared" si="0"/>
        <v>61.5</v>
      </c>
      <c r="G7" s="266">
        <v>2</v>
      </c>
      <c r="H7" s="9"/>
      <c r="I7" s="10"/>
    </row>
    <row r="8" spans="1:9" x14ac:dyDescent="0.25">
      <c r="A8" s="29" t="s">
        <v>19</v>
      </c>
      <c r="B8" s="202" t="s">
        <v>20</v>
      </c>
      <c r="C8" s="203">
        <v>1997</v>
      </c>
      <c r="D8" s="346" t="s">
        <v>18</v>
      </c>
      <c r="E8" s="6">
        <v>35</v>
      </c>
      <c r="F8" s="49">
        <f t="shared" si="0"/>
        <v>52.5</v>
      </c>
      <c r="G8" s="266">
        <v>3</v>
      </c>
      <c r="H8" s="9">
        <v>1</v>
      </c>
      <c r="I8" s="10"/>
    </row>
    <row r="9" spans="1:9" x14ac:dyDescent="0.25">
      <c r="A9" s="163" t="s">
        <v>80</v>
      </c>
      <c r="B9" s="450" t="s">
        <v>71</v>
      </c>
      <c r="C9" s="453">
        <v>1998</v>
      </c>
      <c r="D9" s="313" t="s">
        <v>99</v>
      </c>
      <c r="E9" s="6">
        <v>35</v>
      </c>
      <c r="F9" s="49">
        <f t="shared" si="0"/>
        <v>52.5</v>
      </c>
      <c r="G9" s="264"/>
      <c r="H9" s="9">
        <v>2</v>
      </c>
      <c r="I9" s="10"/>
    </row>
    <row r="10" spans="1:9" x14ac:dyDescent="0.25">
      <c r="A10" s="166" t="s">
        <v>122</v>
      </c>
      <c r="B10" s="162" t="s">
        <v>123</v>
      </c>
      <c r="C10" s="139">
        <v>1998</v>
      </c>
      <c r="D10" s="261" t="s">
        <v>112</v>
      </c>
      <c r="E10" s="6">
        <v>32</v>
      </c>
      <c r="F10" s="49">
        <f t="shared" si="0"/>
        <v>48</v>
      </c>
      <c r="G10" s="266"/>
      <c r="H10" s="9"/>
      <c r="I10" s="10"/>
    </row>
    <row r="11" spans="1:9" x14ac:dyDescent="0.25">
      <c r="A11" s="163" t="s">
        <v>179</v>
      </c>
      <c r="B11" s="162" t="s">
        <v>180</v>
      </c>
      <c r="C11" s="139">
        <v>1999</v>
      </c>
      <c r="D11" s="261" t="s">
        <v>185</v>
      </c>
      <c r="E11" s="6">
        <v>32</v>
      </c>
      <c r="F11" s="49">
        <f t="shared" si="0"/>
        <v>48</v>
      </c>
      <c r="G11" s="264"/>
      <c r="H11" s="9"/>
      <c r="I11" s="10"/>
    </row>
    <row r="12" spans="1:9" x14ac:dyDescent="0.25">
      <c r="A12" s="163" t="s">
        <v>152</v>
      </c>
      <c r="B12" s="162" t="s">
        <v>153</v>
      </c>
      <c r="C12" s="139">
        <v>1997</v>
      </c>
      <c r="D12" s="261" t="s">
        <v>156</v>
      </c>
      <c r="E12" s="6">
        <v>31</v>
      </c>
      <c r="F12" s="49">
        <f t="shared" si="0"/>
        <v>46.5</v>
      </c>
      <c r="G12" s="269"/>
      <c r="H12" s="9"/>
      <c r="I12" s="10"/>
    </row>
    <row r="13" spans="1:9" x14ac:dyDescent="0.25">
      <c r="A13" s="347" t="s">
        <v>81</v>
      </c>
      <c r="B13" s="435" t="s">
        <v>69</v>
      </c>
      <c r="C13" s="444">
        <v>2001</v>
      </c>
      <c r="D13" s="204" t="s">
        <v>99</v>
      </c>
      <c r="E13" s="6">
        <v>30</v>
      </c>
      <c r="F13" s="49">
        <f t="shared" si="0"/>
        <v>45</v>
      </c>
      <c r="G13" s="266"/>
      <c r="H13" s="9"/>
      <c r="I13" s="10"/>
    </row>
    <row r="14" spans="1:9" x14ac:dyDescent="0.25">
      <c r="A14" s="42" t="s">
        <v>70</v>
      </c>
      <c r="B14" s="430" t="s">
        <v>8</v>
      </c>
      <c r="C14" s="41">
        <v>1998</v>
      </c>
      <c r="D14" s="343" t="s">
        <v>18</v>
      </c>
      <c r="E14" s="6">
        <v>29</v>
      </c>
      <c r="F14" s="49">
        <f t="shared" si="0"/>
        <v>43.5</v>
      </c>
      <c r="G14" s="266"/>
      <c r="H14" s="9"/>
      <c r="I14" s="10"/>
    </row>
    <row r="15" spans="1:9" x14ac:dyDescent="0.25">
      <c r="A15" s="29" t="s">
        <v>78</v>
      </c>
      <c r="B15" s="32" t="s">
        <v>79</v>
      </c>
      <c r="C15" s="35">
        <v>1999</v>
      </c>
      <c r="D15" s="200" t="s">
        <v>18</v>
      </c>
      <c r="E15" s="6">
        <v>28</v>
      </c>
      <c r="F15" s="49">
        <f t="shared" si="0"/>
        <v>42</v>
      </c>
      <c r="G15" s="264"/>
      <c r="H15" s="9"/>
      <c r="I15" s="10"/>
    </row>
    <row r="16" spans="1:9" x14ac:dyDescent="0.25">
      <c r="A16" s="29" t="s">
        <v>64</v>
      </c>
      <c r="B16" s="435" t="s">
        <v>56</v>
      </c>
      <c r="C16" s="444">
        <v>1999</v>
      </c>
      <c r="D16" s="346" t="s">
        <v>18</v>
      </c>
      <c r="E16" s="6">
        <v>27</v>
      </c>
      <c r="F16" s="49">
        <f t="shared" si="0"/>
        <v>40.5</v>
      </c>
      <c r="G16" s="266"/>
      <c r="H16" s="9"/>
      <c r="I16" s="10"/>
    </row>
    <row r="17" spans="1:9" x14ac:dyDescent="0.25">
      <c r="A17" s="163" t="s">
        <v>115</v>
      </c>
      <c r="B17" s="162" t="s">
        <v>116</v>
      </c>
      <c r="C17" s="139">
        <v>1997</v>
      </c>
      <c r="D17" s="350" t="s">
        <v>121</v>
      </c>
      <c r="E17" s="7">
        <v>27</v>
      </c>
      <c r="F17" s="49">
        <f t="shared" si="0"/>
        <v>40.5</v>
      </c>
      <c r="G17" s="264"/>
      <c r="H17" s="9"/>
      <c r="I17" s="10"/>
    </row>
    <row r="18" spans="1:9" x14ac:dyDescent="0.25">
      <c r="A18" s="30" t="s">
        <v>183</v>
      </c>
      <c r="B18" s="452" t="s">
        <v>56</v>
      </c>
      <c r="C18" s="454">
        <v>1997</v>
      </c>
      <c r="D18" s="201" t="s">
        <v>185</v>
      </c>
      <c r="E18" s="6">
        <v>27</v>
      </c>
      <c r="F18" s="49">
        <f t="shared" si="0"/>
        <v>40.5</v>
      </c>
      <c r="G18" s="269"/>
      <c r="H18" s="9"/>
      <c r="I18" s="10"/>
    </row>
    <row r="19" spans="1:9" x14ac:dyDescent="0.25">
      <c r="A19" s="163" t="s">
        <v>141</v>
      </c>
      <c r="B19" s="162" t="s">
        <v>142</v>
      </c>
      <c r="C19" s="139">
        <v>1998</v>
      </c>
      <c r="D19" s="312" t="s">
        <v>146</v>
      </c>
      <c r="E19" s="6">
        <v>26</v>
      </c>
      <c r="F19" s="49">
        <f t="shared" si="0"/>
        <v>39</v>
      </c>
      <c r="G19" s="266"/>
      <c r="H19" s="9"/>
      <c r="I19" s="10"/>
    </row>
    <row r="20" spans="1:9" x14ac:dyDescent="0.25">
      <c r="A20" s="163" t="s">
        <v>145</v>
      </c>
      <c r="B20" s="162" t="s">
        <v>52</v>
      </c>
      <c r="C20" s="164">
        <v>1999</v>
      </c>
      <c r="D20" s="312" t="s">
        <v>146</v>
      </c>
      <c r="E20" s="6">
        <v>25</v>
      </c>
      <c r="F20" s="49">
        <f t="shared" si="0"/>
        <v>37.5</v>
      </c>
      <c r="G20" s="264"/>
      <c r="H20" s="9"/>
      <c r="I20" s="10"/>
    </row>
    <row r="21" spans="1:9" x14ac:dyDescent="0.25">
      <c r="A21" s="163" t="s">
        <v>113</v>
      </c>
      <c r="B21" s="162" t="s">
        <v>114</v>
      </c>
      <c r="C21" s="139">
        <v>2000</v>
      </c>
      <c r="D21" s="261" t="s">
        <v>121</v>
      </c>
      <c r="E21" s="6">
        <v>24</v>
      </c>
      <c r="F21" s="49">
        <f t="shared" si="0"/>
        <v>36</v>
      </c>
      <c r="G21" s="269"/>
      <c r="H21" s="9"/>
      <c r="I21" s="10"/>
    </row>
    <row r="22" spans="1:9" x14ac:dyDescent="0.25">
      <c r="A22" s="30" t="s">
        <v>119</v>
      </c>
      <c r="B22" s="438" t="s">
        <v>120</v>
      </c>
      <c r="C22" s="445">
        <v>1997</v>
      </c>
      <c r="D22" s="200" t="s">
        <v>121</v>
      </c>
      <c r="E22" s="6">
        <v>24</v>
      </c>
      <c r="F22" s="49">
        <f t="shared" si="0"/>
        <v>36</v>
      </c>
      <c r="G22" s="266"/>
      <c r="H22" s="9"/>
      <c r="I22" s="10"/>
    </row>
    <row r="23" spans="1:9" x14ac:dyDescent="0.25">
      <c r="A23" s="163" t="s">
        <v>128</v>
      </c>
      <c r="B23" s="436" t="s">
        <v>129</v>
      </c>
      <c r="C23" s="350">
        <v>1997</v>
      </c>
      <c r="D23" s="313" t="s">
        <v>112</v>
      </c>
      <c r="E23" s="6">
        <v>23</v>
      </c>
      <c r="F23" s="49">
        <f t="shared" si="0"/>
        <v>34.5</v>
      </c>
      <c r="G23" s="266"/>
      <c r="H23" s="9"/>
      <c r="I23" s="10"/>
    </row>
    <row r="24" spans="1:9" x14ac:dyDescent="0.25">
      <c r="A24" s="163" t="s">
        <v>160</v>
      </c>
      <c r="B24" s="436" t="s">
        <v>8</v>
      </c>
      <c r="C24" s="350">
        <v>1998</v>
      </c>
      <c r="D24" s="599" t="s">
        <v>163</v>
      </c>
      <c r="E24" s="6">
        <v>23</v>
      </c>
      <c r="F24" s="49">
        <f t="shared" si="0"/>
        <v>34.5</v>
      </c>
      <c r="G24" s="264"/>
      <c r="H24" s="9"/>
      <c r="I24" s="10"/>
    </row>
    <row r="25" spans="1:9" x14ac:dyDescent="0.25">
      <c r="A25" s="29" t="s">
        <v>139</v>
      </c>
      <c r="B25" s="442" t="s">
        <v>140</v>
      </c>
      <c r="C25" s="254">
        <v>1997</v>
      </c>
      <c r="D25" s="236" t="s">
        <v>146</v>
      </c>
      <c r="E25" s="6">
        <v>22</v>
      </c>
      <c r="F25" s="49">
        <f t="shared" si="0"/>
        <v>33</v>
      </c>
      <c r="G25" s="266"/>
      <c r="H25" s="9"/>
      <c r="I25" s="10"/>
    </row>
    <row r="26" spans="1:9" x14ac:dyDescent="0.25">
      <c r="A26" s="30" t="s">
        <v>100</v>
      </c>
      <c r="B26" s="452" t="s">
        <v>101</v>
      </c>
      <c r="C26" s="454">
        <v>1999</v>
      </c>
      <c r="D26" s="204" t="s">
        <v>98</v>
      </c>
      <c r="E26" s="6">
        <v>21</v>
      </c>
      <c r="F26" s="49">
        <f t="shared" si="0"/>
        <v>31.5</v>
      </c>
      <c r="G26" s="264"/>
      <c r="H26" s="9"/>
      <c r="I26" s="10"/>
    </row>
    <row r="27" spans="1:9" x14ac:dyDescent="0.25">
      <c r="A27" s="163" t="s">
        <v>154</v>
      </c>
      <c r="B27" s="162" t="s">
        <v>52</v>
      </c>
      <c r="C27" s="139">
        <v>1999</v>
      </c>
      <c r="D27" s="261" t="s">
        <v>156</v>
      </c>
      <c r="E27" s="6">
        <v>21</v>
      </c>
      <c r="F27" s="49">
        <f t="shared" si="0"/>
        <v>31.5</v>
      </c>
      <c r="G27" s="269"/>
      <c r="H27" s="9"/>
      <c r="I27" s="10"/>
    </row>
    <row r="28" spans="1:9" x14ac:dyDescent="0.25">
      <c r="A28" s="163" t="s">
        <v>126</v>
      </c>
      <c r="B28" s="162" t="s">
        <v>127</v>
      </c>
      <c r="C28" s="164">
        <v>1999</v>
      </c>
      <c r="D28" s="261" t="s">
        <v>112</v>
      </c>
      <c r="E28" s="6">
        <v>20</v>
      </c>
      <c r="F28" s="49">
        <f t="shared" si="0"/>
        <v>30</v>
      </c>
      <c r="G28" s="266"/>
      <c r="H28" s="9"/>
      <c r="I28" s="10"/>
    </row>
    <row r="29" spans="1:9" x14ac:dyDescent="0.25">
      <c r="A29" s="163" t="s">
        <v>143</v>
      </c>
      <c r="B29" s="162" t="s">
        <v>144</v>
      </c>
      <c r="C29" s="139">
        <v>1999</v>
      </c>
      <c r="D29" s="261" t="s">
        <v>146</v>
      </c>
      <c r="E29" s="6">
        <v>20</v>
      </c>
      <c r="F29" s="49">
        <f t="shared" si="0"/>
        <v>30</v>
      </c>
      <c r="G29" s="264"/>
      <c r="H29" s="9"/>
      <c r="I29" s="10"/>
    </row>
    <row r="30" spans="1:9" x14ac:dyDescent="0.25">
      <c r="A30" s="166" t="s">
        <v>155</v>
      </c>
      <c r="B30" s="458" t="s">
        <v>68</v>
      </c>
      <c r="C30" s="164">
        <v>1998</v>
      </c>
      <c r="D30" s="448" t="s">
        <v>156</v>
      </c>
      <c r="E30" s="6">
        <v>20</v>
      </c>
      <c r="F30" s="49">
        <f t="shared" si="0"/>
        <v>30</v>
      </c>
      <c r="G30" s="269"/>
      <c r="H30" s="9"/>
      <c r="I30" s="10"/>
    </row>
    <row r="31" spans="1:9" x14ac:dyDescent="0.25">
      <c r="A31" s="29" t="s">
        <v>117</v>
      </c>
      <c r="B31" s="32" t="s">
        <v>118</v>
      </c>
      <c r="C31" s="35">
        <v>1997</v>
      </c>
      <c r="D31" s="236" t="s">
        <v>121</v>
      </c>
      <c r="E31" s="6">
        <v>19</v>
      </c>
      <c r="F31" s="49">
        <f t="shared" si="0"/>
        <v>28.5</v>
      </c>
      <c r="G31" s="266"/>
      <c r="H31" s="9"/>
      <c r="I31" s="10"/>
    </row>
    <row r="32" spans="1:9" x14ac:dyDescent="0.25">
      <c r="A32" s="42" t="s">
        <v>187</v>
      </c>
      <c r="B32" s="44" t="s">
        <v>68</v>
      </c>
      <c r="C32" s="40">
        <v>1998</v>
      </c>
      <c r="D32" s="343" t="s">
        <v>156</v>
      </c>
      <c r="E32" s="6">
        <v>18</v>
      </c>
      <c r="F32" s="49">
        <f t="shared" si="0"/>
        <v>27</v>
      </c>
      <c r="G32" s="264"/>
      <c r="H32" s="9"/>
      <c r="I32" s="10"/>
    </row>
    <row r="33" spans="1:9" x14ac:dyDescent="0.25">
      <c r="A33" s="29" t="s">
        <v>124</v>
      </c>
      <c r="B33" s="32" t="s">
        <v>125</v>
      </c>
      <c r="C33" s="35">
        <v>2001</v>
      </c>
      <c r="D33" s="199" t="s">
        <v>112</v>
      </c>
      <c r="E33" s="6">
        <v>16</v>
      </c>
      <c r="F33" s="49">
        <f t="shared" si="0"/>
        <v>24</v>
      </c>
      <c r="G33" s="269"/>
      <c r="H33" s="9"/>
      <c r="I33" s="10"/>
    </row>
    <row r="34" spans="1:9" x14ac:dyDescent="0.25">
      <c r="A34" s="433" t="s">
        <v>161</v>
      </c>
      <c r="B34" s="932" t="s">
        <v>162</v>
      </c>
      <c r="C34" s="106">
        <v>1998</v>
      </c>
      <c r="D34" s="207" t="s">
        <v>163</v>
      </c>
      <c r="E34" s="6">
        <v>16</v>
      </c>
      <c r="F34" s="49">
        <f t="shared" si="0"/>
        <v>24</v>
      </c>
      <c r="G34" s="266"/>
      <c r="H34" s="9"/>
      <c r="I34" s="10"/>
    </row>
    <row r="35" spans="1:9" x14ac:dyDescent="0.25">
      <c r="A35" s="42" t="s">
        <v>83</v>
      </c>
      <c r="B35" s="50" t="s">
        <v>56</v>
      </c>
      <c r="C35" s="139">
        <v>1999</v>
      </c>
      <c r="D35" s="340" t="s">
        <v>99</v>
      </c>
      <c r="E35" s="6">
        <v>15</v>
      </c>
      <c r="F35" s="49">
        <f t="shared" si="0"/>
        <v>22.5</v>
      </c>
      <c r="G35" s="266"/>
      <c r="H35" s="9"/>
      <c r="I35" s="10"/>
    </row>
    <row r="36" spans="1:9" x14ac:dyDescent="0.25">
      <c r="A36" s="246" t="s">
        <v>188</v>
      </c>
      <c r="B36" s="459" t="s">
        <v>189</v>
      </c>
      <c r="C36" s="57">
        <v>1999</v>
      </c>
      <c r="D36" s="207" t="s">
        <v>98</v>
      </c>
      <c r="E36" s="6">
        <v>15</v>
      </c>
      <c r="F36" s="49">
        <f t="shared" si="0"/>
        <v>22.5</v>
      </c>
      <c r="G36" s="264"/>
      <c r="H36" s="9"/>
      <c r="I36" s="10"/>
    </row>
    <row r="37" spans="1:9" x14ac:dyDescent="0.25">
      <c r="A37" s="29" t="s">
        <v>52</v>
      </c>
      <c r="B37" s="451" t="s">
        <v>103</v>
      </c>
      <c r="C37" s="35">
        <v>1999</v>
      </c>
      <c r="D37" s="465" t="s">
        <v>98</v>
      </c>
      <c r="E37" s="7">
        <v>14</v>
      </c>
      <c r="F37" s="49">
        <f t="shared" si="0"/>
        <v>21</v>
      </c>
      <c r="G37" s="266"/>
      <c r="H37" s="9"/>
      <c r="I37" s="10"/>
    </row>
    <row r="38" spans="1:9" x14ac:dyDescent="0.25">
      <c r="A38" s="30" t="s">
        <v>82</v>
      </c>
      <c r="B38" s="439" t="s">
        <v>68</v>
      </c>
      <c r="C38" s="36">
        <v>1997</v>
      </c>
      <c r="D38" s="931" t="s">
        <v>99</v>
      </c>
      <c r="E38" s="7">
        <v>12</v>
      </c>
      <c r="F38" s="49">
        <f t="shared" si="0"/>
        <v>18</v>
      </c>
      <c r="G38" s="264"/>
      <c r="H38" s="9"/>
      <c r="I38" s="10"/>
    </row>
    <row r="39" spans="1:9" x14ac:dyDescent="0.25">
      <c r="A39" s="163" t="s">
        <v>102</v>
      </c>
      <c r="B39" s="441" t="s">
        <v>71</v>
      </c>
      <c r="C39" s="139">
        <v>2000</v>
      </c>
      <c r="D39" s="261" t="s">
        <v>98</v>
      </c>
      <c r="E39" s="6">
        <v>8</v>
      </c>
      <c r="F39" s="49">
        <f t="shared" si="0"/>
        <v>12</v>
      </c>
      <c r="G39" s="269"/>
      <c r="H39" s="9"/>
      <c r="I39" s="10"/>
    </row>
    <row r="40" spans="1:9" x14ac:dyDescent="0.25">
      <c r="A40" s="246" t="s">
        <v>184</v>
      </c>
      <c r="B40" s="459" t="s">
        <v>144</v>
      </c>
      <c r="C40" s="57">
        <v>2000</v>
      </c>
      <c r="D40" s="199" t="s">
        <v>185</v>
      </c>
      <c r="E40" s="6">
        <v>6</v>
      </c>
      <c r="F40" s="49">
        <f t="shared" si="0"/>
        <v>9</v>
      </c>
      <c r="G40" s="266"/>
      <c r="H40" s="9"/>
      <c r="I40" s="10"/>
    </row>
    <row r="41" spans="1:9" x14ac:dyDescent="0.25">
      <c r="A41" s="163" t="s">
        <v>181</v>
      </c>
      <c r="B41" s="162" t="s">
        <v>182</v>
      </c>
      <c r="C41" s="139">
        <v>1998</v>
      </c>
      <c r="D41" s="447" t="s">
        <v>185</v>
      </c>
      <c r="E41" s="6"/>
      <c r="F41" s="49">
        <f t="shared" si="0"/>
        <v>0</v>
      </c>
      <c r="G41" s="264"/>
      <c r="H41" s="9"/>
      <c r="I41" s="10"/>
    </row>
    <row r="42" spans="1:9" x14ac:dyDescent="0.25">
      <c r="A42" s="30"/>
      <c r="B42" s="452"/>
      <c r="C42" s="454"/>
      <c r="D42" s="204"/>
      <c r="E42" s="6"/>
      <c r="F42" s="49">
        <f t="shared" ref="F42:F57" si="1">E42*1.5</f>
        <v>0</v>
      </c>
      <c r="G42" s="269"/>
      <c r="H42" s="9"/>
      <c r="I42" s="10"/>
    </row>
    <row r="43" spans="1:9" x14ac:dyDescent="0.25">
      <c r="A43" s="29"/>
      <c r="B43" s="32"/>
      <c r="C43" s="35"/>
      <c r="D43" s="199"/>
      <c r="E43" s="6"/>
      <c r="F43" s="49">
        <f t="shared" si="1"/>
        <v>0</v>
      </c>
      <c r="G43" s="266"/>
      <c r="H43" s="9"/>
      <c r="I43" s="10"/>
    </row>
    <row r="44" spans="1:9" x14ac:dyDescent="0.25">
      <c r="A44" s="246"/>
      <c r="B44" s="247"/>
      <c r="C44" s="57"/>
      <c r="D44" s="199"/>
      <c r="E44" s="6"/>
      <c r="F44" s="49">
        <f t="shared" si="1"/>
        <v>0</v>
      </c>
      <c r="G44" s="266"/>
      <c r="H44" s="9"/>
      <c r="I44" s="10"/>
    </row>
    <row r="45" spans="1:9" x14ac:dyDescent="0.25">
      <c r="A45" s="42"/>
      <c r="B45" s="390"/>
      <c r="C45" s="40"/>
      <c r="D45" s="197"/>
      <c r="E45" s="6"/>
      <c r="F45" s="49">
        <f t="shared" si="1"/>
        <v>0</v>
      </c>
      <c r="G45" s="264"/>
      <c r="H45" s="9"/>
      <c r="I45" s="10"/>
    </row>
    <row r="46" spans="1:9" x14ac:dyDescent="0.25">
      <c r="A46" s="166"/>
      <c r="B46" s="165"/>
      <c r="C46" s="164"/>
      <c r="D46" s="259"/>
      <c r="E46" s="6"/>
      <c r="F46" s="49">
        <f t="shared" si="1"/>
        <v>0</v>
      </c>
      <c r="G46" s="266"/>
      <c r="H46" s="9"/>
      <c r="I46" s="10"/>
    </row>
    <row r="47" spans="1:9" x14ac:dyDescent="0.25">
      <c r="A47" s="29"/>
      <c r="B47" s="32"/>
      <c r="C47" s="35"/>
      <c r="D47" s="199"/>
      <c r="E47" s="6"/>
      <c r="F47" s="49">
        <f t="shared" si="1"/>
        <v>0</v>
      </c>
      <c r="G47" s="266"/>
      <c r="H47" s="9"/>
      <c r="I47" s="10"/>
    </row>
    <row r="48" spans="1:9" x14ac:dyDescent="0.25">
      <c r="A48" s="246"/>
      <c r="B48" s="247"/>
      <c r="C48" s="57"/>
      <c r="D48" s="200"/>
      <c r="E48" s="6"/>
      <c r="F48" s="49">
        <f t="shared" si="1"/>
        <v>0</v>
      </c>
      <c r="G48" s="264"/>
      <c r="H48" s="9"/>
      <c r="I48" s="10"/>
    </row>
    <row r="49" spans="1:9" x14ac:dyDescent="0.25">
      <c r="A49" s="163"/>
      <c r="B49" s="162"/>
      <c r="C49" s="352"/>
      <c r="D49" s="261"/>
      <c r="E49" s="6"/>
      <c r="F49" s="49">
        <f t="shared" si="1"/>
        <v>0</v>
      </c>
      <c r="G49" s="266"/>
      <c r="H49" s="9"/>
      <c r="I49" s="10"/>
    </row>
    <row r="50" spans="1:9" x14ac:dyDescent="0.25">
      <c r="A50" s="166"/>
      <c r="B50" s="165"/>
      <c r="C50" s="139"/>
      <c r="D50" s="312"/>
      <c r="E50" s="6"/>
      <c r="F50" s="49">
        <f t="shared" si="1"/>
        <v>0</v>
      </c>
      <c r="G50" s="266"/>
      <c r="H50" s="9"/>
      <c r="I50" s="10"/>
    </row>
    <row r="51" spans="1:9" x14ac:dyDescent="0.25">
      <c r="A51" s="163"/>
      <c r="B51" s="162"/>
      <c r="C51" s="139"/>
      <c r="D51" s="312"/>
      <c r="E51" s="6"/>
      <c r="F51" s="49">
        <f t="shared" si="1"/>
        <v>0</v>
      </c>
      <c r="G51" s="264"/>
      <c r="H51" s="9"/>
      <c r="I51" s="10"/>
    </row>
    <row r="52" spans="1:9" x14ac:dyDescent="0.25">
      <c r="A52" s="29"/>
      <c r="B52" s="32"/>
      <c r="C52" s="35"/>
      <c r="D52" s="198"/>
      <c r="E52" s="6"/>
      <c r="F52" s="49">
        <f t="shared" si="1"/>
        <v>0</v>
      </c>
      <c r="G52" s="266"/>
      <c r="H52" s="9"/>
      <c r="I52" s="10"/>
    </row>
    <row r="53" spans="1:9" x14ac:dyDescent="0.25">
      <c r="A53" s="29"/>
      <c r="B53" s="32"/>
      <c r="C53" s="35"/>
      <c r="D53" s="236"/>
      <c r="E53" s="6"/>
      <c r="F53" s="49">
        <f t="shared" si="1"/>
        <v>0</v>
      </c>
      <c r="G53" s="264"/>
      <c r="H53" s="9"/>
      <c r="I53" s="10"/>
    </row>
    <row r="54" spans="1:9" x14ac:dyDescent="0.25">
      <c r="A54" s="30"/>
      <c r="B54" s="33"/>
      <c r="C54" s="36"/>
      <c r="D54" s="198"/>
      <c r="E54" s="6"/>
      <c r="F54" s="49">
        <f t="shared" si="1"/>
        <v>0</v>
      </c>
      <c r="G54" s="269"/>
      <c r="H54" s="9"/>
      <c r="I54" s="10"/>
    </row>
    <row r="55" spans="1:9" x14ac:dyDescent="0.25">
      <c r="A55" s="252"/>
      <c r="B55" s="253"/>
      <c r="C55" s="139"/>
      <c r="D55" s="312"/>
      <c r="E55" s="6"/>
      <c r="F55" s="49">
        <f t="shared" si="1"/>
        <v>0</v>
      </c>
      <c r="G55" s="266"/>
      <c r="H55" s="9"/>
      <c r="I55" s="10"/>
    </row>
    <row r="56" spans="1:9" x14ac:dyDescent="0.25">
      <c r="A56" s="252"/>
      <c r="B56" s="253"/>
      <c r="C56" s="119"/>
      <c r="D56" s="206"/>
      <c r="E56" s="6"/>
      <c r="F56" s="49">
        <f t="shared" si="1"/>
        <v>0</v>
      </c>
      <c r="G56" s="264"/>
      <c r="H56" s="9"/>
      <c r="I56" s="10"/>
    </row>
    <row r="57" spans="1:9" x14ac:dyDescent="0.25">
      <c r="A57" s="42"/>
      <c r="B57" s="390"/>
      <c r="C57" s="387"/>
      <c r="D57" s="197"/>
      <c r="E57" s="6"/>
      <c r="F57" s="49">
        <f t="shared" si="1"/>
        <v>0</v>
      </c>
      <c r="G57" s="269"/>
      <c r="H57" s="9"/>
      <c r="I57" s="10"/>
    </row>
    <row r="58" spans="1:9" x14ac:dyDescent="0.25">
      <c r="A58" s="166"/>
      <c r="B58" s="165"/>
      <c r="C58" s="139"/>
      <c r="D58" s="261"/>
      <c r="E58" s="6"/>
      <c r="F58" s="49">
        <f t="shared" ref="F58:F65" si="2">E58*1.5</f>
        <v>0</v>
      </c>
      <c r="G58" s="266"/>
      <c r="H58" s="9"/>
      <c r="I58" s="10"/>
    </row>
    <row r="59" spans="1:9" x14ac:dyDescent="0.25">
      <c r="A59" s="42"/>
      <c r="B59" s="390"/>
      <c r="C59" s="40"/>
      <c r="D59" s="356"/>
      <c r="E59" s="6"/>
      <c r="F59" s="49">
        <f t="shared" si="2"/>
        <v>0</v>
      </c>
      <c r="G59" s="264"/>
      <c r="H59" s="9"/>
      <c r="I59" s="10"/>
    </row>
    <row r="60" spans="1:9" x14ac:dyDescent="0.25">
      <c r="A60" s="29"/>
      <c r="B60" s="435"/>
      <c r="C60" s="444"/>
      <c r="D60" s="204"/>
      <c r="E60" s="6"/>
      <c r="F60" s="49">
        <f t="shared" si="2"/>
        <v>0</v>
      </c>
      <c r="G60" s="269"/>
      <c r="H60" s="9"/>
      <c r="I60" s="10"/>
    </row>
    <row r="61" spans="1:9" x14ac:dyDescent="0.25">
      <c r="A61" s="29"/>
      <c r="B61" s="32"/>
      <c r="C61" s="35"/>
      <c r="D61" s="236"/>
      <c r="E61" s="6"/>
      <c r="F61" s="49">
        <f t="shared" si="2"/>
        <v>0</v>
      </c>
      <c r="G61" s="266"/>
      <c r="H61" s="9"/>
      <c r="I61" s="10"/>
    </row>
    <row r="62" spans="1:9" x14ac:dyDescent="0.25">
      <c r="A62" s="31"/>
      <c r="B62" s="430"/>
      <c r="C62" s="41"/>
      <c r="D62" s="356"/>
      <c r="E62" s="6"/>
      <c r="F62" s="49">
        <f t="shared" si="2"/>
        <v>0</v>
      </c>
      <c r="G62" s="264"/>
      <c r="H62" s="9"/>
      <c r="I62" s="10"/>
    </row>
    <row r="63" spans="1:9" x14ac:dyDescent="0.25">
      <c r="A63" s="42"/>
      <c r="B63" s="44"/>
      <c r="C63" s="40"/>
      <c r="D63" s="343"/>
      <c r="E63" s="6"/>
      <c r="F63" s="49">
        <f t="shared" si="2"/>
        <v>0</v>
      </c>
      <c r="G63" s="269"/>
      <c r="H63" s="9"/>
      <c r="I63" s="10"/>
    </row>
    <row r="64" spans="1:9" x14ac:dyDescent="0.25">
      <c r="A64" s="163"/>
      <c r="B64" s="162"/>
      <c r="C64" s="139"/>
      <c r="D64" s="261"/>
      <c r="E64" s="17"/>
      <c r="F64" s="49">
        <f t="shared" si="2"/>
        <v>0</v>
      </c>
      <c r="G64" s="266"/>
      <c r="H64" s="9"/>
      <c r="I64" s="10"/>
    </row>
    <row r="65" spans="1:9" x14ac:dyDescent="0.25">
      <c r="A65" s="163"/>
      <c r="B65" s="162"/>
      <c r="C65" s="139"/>
      <c r="D65" s="261"/>
      <c r="E65" s="6"/>
      <c r="F65" s="49">
        <f t="shared" si="2"/>
        <v>0</v>
      </c>
      <c r="G65" s="264"/>
      <c r="H65" s="9"/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9"/>
      <c r="I66" s="10"/>
    </row>
    <row r="67" spans="1:9" x14ac:dyDescent="0.25">
      <c r="A67" s="14"/>
      <c r="B67" s="8" t="s">
        <v>15</v>
      </c>
      <c r="C67" s="15"/>
      <c r="D67" s="14"/>
      <c r="E67" s="2"/>
      <c r="F67" s="2"/>
      <c r="G67" s="2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F41">
    <sortCondition descending="1" ref="F6:F41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48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0"/>
  <sheetViews>
    <sheetView topLeftCell="A22" zoomScaleNormal="100" workbookViewId="0">
      <selection activeCell="T37" sqref="T37"/>
    </sheetView>
  </sheetViews>
  <sheetFormatPr defaultRowHeight="15" x14ac:dyDescent="0.25"/>
  <cols>
    <col min="1" max="1" width="15.7109375" style="98" customWidth="1"/>
    <col min="2" max="2" width="13" style="98" customWidth="1"/>
    <col min="3" max="3" width="7.5703125" style="98" customWidth="1"/>
    <col min="4" max="4" width="29.140625" style="98" customWidth="1"/>
    <col min="5" max="14" width="5" style="98" customWidth="1"/>
    <col min="15" max="16" width="8.5703125" style="98" customWidth="1"/>
    <col min="17" max="17" width="11.140625" style="98" customWidth="1"/>
    <col min="18" max="18" width="8.5703125" style="98" customWidth="1"/>
    <col min="19" max="19" width="6.140625" style="98" customWidth="1"/>
    <col min="20" max="16384" width="9.140625" style="98"/>
  </cols>
  <sheetData>
    <row r="1" spans="1:21" ht="17.25" customHeight="1" x14ac:dyDescent="0.25">
      <c r="A1" s="1008" t="s">
        <v>85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</row>
    <row r="2" spans="1:21" x14ac:dyDescent="0.25">
      <c r="A2" s="1008"/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</row>
    <row r="3" spans="1:21" ht="16.5" x14ac:dyDescent="0.3">
      <c r="A3" s="1009" t="s">
        <v>48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</row>
    <row r="4" spans="1:21" ht="16.5" x14ac:dyDescent="0.3">
      <c r="A4" s="1010" t="s">
        <v>87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</row>
    <row r="5" spans="1:21" ht="16.5" x14ac:dyDescent="0.3">
      <c r="A5" s="1009"/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0"/>
    </row>
    <row r="6" spans="1:21" ht="15.75" thickBot="1" x14ac:dyDescent="0.3"/>
    <row r="7" spans="1:21" ht="15.75" thickBot="1" x14ac:dyDescent="0.3">
      <c r="A7" s="186" t="s">
        <v>1</v>
      </c>
      <c r="B7" s="185" t="s">
        <v>2</v>
      </c>
      <c r="C7" s="185" t="s">
        <v>41</v>
      </c>
      <c r="D7" s="184" t="s">
        <v>4</v>
      </c>
      <c r="E7" s="1011" t="s">
        <v>47</v>
      </c>
      <c r="F7" s="1012"/>
      <c r="G7" s="759"/>
      <c r="H7" s="837"/>
      <c r="I7" s="1013" t="s">
        <v>39</v>
      </c>
      <c r="J7" s="1014"/>
      <c r="K7" s="1011" t="s">
        <v>46</v>
      </c>
      <c r="L7" s="1012"/>
      <c r="M7" s="1011" t="s">
        <v>45</v>
      </c>
      <c r="N7" s="1012"/>
      <c r="O7" s="183" t="s">
        <v>24</v>
      </c>
      <c r="P7" s="182" t="s">
        <v>7</v>
      </c>
      <c r="Q7" s="149" t="s">
        <v>36</v>
      </c>
      <c r="R7" s="1015" t="s">
        <v>44</v>
      </c>
      <c r="S7" s="999" t="s">
        <v>34</v>
      </c>
    </row>
    <row r="8" spans="1:21" ht="15.75" thickBot="1" x14ac:dyDescent="0.3">
      <c r="A8" s="181"/>
      <c r="B8" s="234"/>
      <c r="C8" s="235"/>
      <c r="D8" s="179"/>
      <c r="E8" s="178" t="s">
        <v>33</v>
      </c>
      <c r="F8" s="800" t="s">
        <v>32</v>
      </c>
      <c r="G8" s="178" t="s">
        <v>33</v>
      </c>
      <c r="H8" s="178" t="s">
        <v>33</v>
      </c>
      <c r="I8" s="176" t="s">
        <v>33</v>
      </c>
      <c r="J8" s="801" t="s">
        <v>32</v>
      </c>
      <c r="K8" s="177" t="s">
        <v>33</v>
      </c>
      <c r="L8" s="802" t="s">
        <v>32</v>
      </c>
      <c r="M8" s="177" t="s">
        <v>33</v>
      </c>
      <c r="N8" s="801" t="s">
        <v>32</v>
      </c>
      <c r="O8" s="175" t="s">
        <v>31</v>
      </c>
      <c r="P8" s="174" t="s">
        <v>31</v>
      </c>
      <c r="Q8" s="142" t="s">
        <v>30</v>
      </c>
      <c r="R8" s="1015"/>
      <c r="S8" s="1000"/>
      <c r="T8" s="157"/>
      <c r="U8" s="415" t="s">
        <v>63</v>
      </c>
    </row>
    <row r="9" spans="1:21" ht="15.75" thickBot="1" x14ac:dyDescent="0.3">
      <c r="A9" s="30" t="s">
        <v>80</v>
      </c>
      <c r="B9" s="215" t="s">
        <v>71</v>
      </c>
      <c r="C9" s="216">
        <v>1998</v>
      </c>
      <c r="D9" s="472" t="s">
        <v>99</v>
      </c>
      <c r="E9" s="647">
        <v>27</v>
      </c>
      <c r="F9" s="838">
        <f t="shared" ref="F9:F68" si="0">E9*1.5</f>
        <v>40.5</v>
      </c>
      <c r="G9" s="804">
        <v>8.68</v>
      </c>
      <c r="H9" s="611">
        <v>8.7200000000000006</v>
      </c>
      <c r="I9" s="913">
        <v>9</v>
      </c>
      <c r="J9" s="843">
        <v>65</v>
      </c>
      <c r="K9" s="647">
        <v>22</v>
      </c>
      <c r="L9" s="852">
        <f t="shared" ref="L9:L68" si="1">K9*3</f>
        <v>66</v>
      </c>
      <c r="M9" s="819">
        <v>35</v>
      </c>
      <c r="N9" s="857">
        <f t="shared" ref="N9:N68" si="2">M9*1.5</f>
        <v>52.5</v>
      </c>
      <c r="O9" s="188">
        <f t="shared" ref="O9:O36" si="3">(F9+J9+L9+N9)</f>
        <v>224</v>
      </c>
      <c r="P9" s="161">
        <f>RANK(O9,$O$9:$O$36)</f>
        <v>2</v>
      </c>
      <c r="Q9" s="1006">
        <f>(O9+O10+O11+O12)</f>
        <v>653.5</v>
      </c>
      <c r="R9" s="1004">
        <f>(O9+O10+O11+O12)-MIN(O9,O10,O11,O12)</f>
        <v>528.5</v>
      </c>
      <c r="S9" s="1001">
        <f>RANK(R9,$R$9:$R$44)</f>
        <v>4</v>
      </c>
      <c r="U9" s="414">
        <f>P9</f>
        <v>2</v>
      </c>
    </row>
    <row r="10" spans="1:21" ht="15.75" thickBot="1" x14ac:dyDescent="0.3">
      <c r="A10" s="29" t="s">
        <v>83</v>
      </c>
      <c r="B10" s="202" t="s">
        <v>56</v>
      </c>
      <c r="C10" s="203">
        <v>1999</v>
      </c>
      <c r="D10" s="201" t="s">
        <v>99</v>
      </c>
      <c r="E10" s="648">
        <v>21</v>
      </c>
      <c r="F10" s="838">
        <f t="shared" si="0"/>
        <v>31.5</v>
      </c>
      <c r="G10" s="659">
        <v>0</v>
      </c>
      <c r="H10" s="619">
        <v>0</v>
      </c>
      <c r="I10" s="914">
        <v>7.94</v>
      </c>
      <c r="J10" s="844">
        <v>43</v>
      </c>
      <c r="K10" s="648">
        <v>15</v>
      </c>
      <c r="L10" s="852">
        <f t="shared" si="1"/>
        <v>45</v>
      </c>
      <c r="M10" s="820">
        <v>15</v>
      </c>
      <c r="N10" s="858">
        <f t="shared" si="2"/>
        <v>22.5</v>
      </c>
      <c r="O10" s="188">
        <f t="shared" si="3"/>
        <v>142</v>
      </c>
      <c r="P10" s="161">
        <f t="shared" ref="P10:P60" si="4">RANK(O10,$O$9:$O$60)</f>
        <v>29</v>
      </c>
      <c r="Q10" s="1006"/>
      <c r="R10" s="1005"/>
      <c r="S10" s="1002"/>
      <c r="U10" s="414">
        <f t="shared" ref="U10:U68" si="5">P10</f>
        <v>29</v>
      </c>
    </row>
    <row r="11" spans="1:21" ht="15.75" thickBot="1" x14ac:dyDescent="0.3">
      <c r="A11" s="29" t="s">
        <v>82</v>
      </c>
      <c r="B11" s="202" t="s">
        <v>68</v>
      </c>
      <c r="C11" s="203">
        <v>1997</v>
      </c>
      <c r="D11" s="201" t="s">
        <v>99</v>
      </c>
      <c r="E11" s="648">
        <v>20</v>
      </c>
      <c r="F11" s="838">
        <f t="shared" si="0"/>
        <v>30</v>
      </c>
      <c r="G11" s="659">
        <v>7.22</v>
      </c>
      <c r="H11" s="619">
        <v>7.17</v>
      </c>
      <c r="I11" s="914">
        <v>7.2</v>
      </c>
      <c r="J11" s="844">
        <v>32</v>
      </c>
      <c r="K11" s="648">
        <v>15</v>
      </c>
      <c r="L11" s="852">
        <f t="shared" si="1"/>
        <v>45</v>
      </c>
      <c r="M11" s="820">
        <v>12</v>
      </c>
      <c r="N11" s="858">
        <f t="shared" si="2"/>
        <v>18</v>
      </c>
      <c r="O11" s="188">
        <f t="shared" si="3"/>
        <v>125</v>
      </c>
      <c r="P11" s="161">
        <f t="shared" si="4"/>
        <v>30</v>
      </c>
      <c r="Q11" s="1006"/>
      <c r="R11" s="1005"/>
      <c r="S11" s="1002"/>
      <c r="U11" s="414">
        <f t="shared" si="5"/>
        <v>30</v>
      </c>
    </row>
    <row r="12" spans="1:21" ht="15.75" thickBot="1" x14ac:dyDescent="0.3">
      <c r="A12" s="211" t="s">
        <v>81</v>
      </c>
      <c r="B12" s="217" t="s">
        <v>69</v>
      </c>
      <c r="C12" s="218">
        <v>2001</v>
      </c>
      <c r="D12" s="201" t="s">
        <v>99</v>
      </c>
      <c r="E12" s="649">
        <v>21</v>
      </c>
      <c r="F12" s="839">
        <f t="shared" si="0"/>
        <v>31.5</v>
      </c>
      <c r="G12" s="805">
        <v>0</v>
      </c>
      <c r="H12" s="664">
        <v>7.79</v>
      </c>
      <c r="I12" s="915">
        <v>7.81</v>
      </c>
      <c r="J12" s="845">
        <v>41.000000000000014</v>
      </c>
      <c r="K12" s="649">
        <v>15</v>
      </c>
      <c r="L12" s="853">
        <f t="shared" si="1"/>
        <v>45</v>
      </c>
      <c r="M12" s="821">
        <v>30</v>
      </c>
      <c r="N12" s="859">
        <f t="shared" si="2"/>
        <v>45</v>
      </c>
      <c r="O12" s="188">
        <f t="shared" si="3"/>
        <v>162.5</v>
      </c>
      <c r="P12" s="161">
        <f t="shared" si="4"/>
        <v>21</v>
      </c>
      <c r="Q12" s="1006"/>
      <c r="R12" s="1005"/>
      <c r="S12" s="1003"/>
      <c r="U12" s="414">
        <f t="shared" si="5"/>
        <v>21</v>
      </c>
    </row>
    <row r="13" spans="1:21" ht="15.75" customHeight="1" thickBot="1" x14ac:dyDescent="0.3">
      <c r="A13" s="248" t="s">
        <v>70</v>
      </c>
      <c r="B13" s="249" t="s">
        <v>8</v>
      </c>
      <c r="C13" s="36">
        <v>1998</v>
      </c>
      <c r="D13" s="210" t="s">
        <v>18</v>
      </c>
      <c r="E13" s="647">
        <v>35</v>
      </c>
      <c r="F13" s="840">
        <f t="shared" si="0"/>
        <v>52.5</v>
      </c>
      <c r="G13" s="806">
        <v>7.37</v>
      </c>
      <c r="H13" s="612">
        <v>0</v>
      </c>
      <c r="I13" s="913">
        <v>0</v>
      </c>
      <c r="J13" s="846">
        <v>33.000000000000007</v>
      </c>
      <c r="K13" s="647">
        <v>25</v>
      </c>
      <c r="L13" s="854">
        <f t="shared" si="1"/>
        <v>75</v>
      </c>
      <c r="M13" s="822">
        <v>29</v>
      </c>
      <c r="N13" s="860">
        <f t="shared" si="2"/>
        <v>43.5</v>
      </c>
      <c r="O13" s="188">
        <f t="shared" si="3"/>
        <v>204</v>
      </c>
      <c r="P13" s="161">
        <f t="shared" si="4"/>
        <v>5</v>
      </c>
      <c r="Q13" s="1006">
        <f>(O13+O14+O15+O16)</f>
        <v>857.5</v>
      </c>
      <c r="R13" s="1004">
        <f t="shared" ref="R13" si="6">(O13+O14+O15+O16)-MIN(O13,O14,O15,O16)</f>
        <v>663</v>
      </c>
      <c r="S13" s="1001">
        <f t="shared" ref="S13" si="7">RANK(R13,$R$9:$R$44)</f>
        <v>1</v>
      </c>
      <c r="U13" s="414">
        <f t="shared" si="5"/>
        <v>5</v>
      </c>
    </row>
    <row r="14" spans="1:21" ht="15.75" customHeight="1" thickBot="1" x14ac:dyDescent="0.3">
      <c r="A14" s="29" t="s">
        <v>19</v>
      </c>
      <c r="B14" s="32" t="s">
        <v>20</v>
      </c>
      <c r="C14" s="35">
        <v>1997</v>
      </c>
      <c r="D14" s="198" t="s">
        <v>18</v>
      </c>
      <c r="E14" s="648">
        <v>45</v>
      </c>
      <c r="F14" s="838">
        <f t="shared" si="0"/>
        <v>67.5</v>
      </c>
      <c r="G14" s="659">
        <v>9.11</v>
      </c>
      <c r="H14" s="619">
        <v>9.0500000000000007</v>
      </c>
      <c r="I14" s="914">
        <v>9.2100000000000009</v>
      </c>
      <c r="J14" s="844">
        <v>69.000000000000028</v>
      </c>
      <c r="K14" s="648">
        <v>25</v>
      </c>
      <c r="L14" s="852">
        <f t="shared" si="1"/>
        <v>75</v>
      </c>
      <c r="M14" s="820">
        <v>35</v>
      </c>
      <c r="N14" s="858">
        <f t="shared" si="2"/>
        <v>52.5</v>
      </c>
      <c r="O14" s="188">
        <f t="shared" si="3"/>
        <v>264</v>
      </c>
      <c r="P14" s="161">
        <f t="shared" si="4"/>
        <v>1</v>
      </c>
      <c r="Q14" s="1006"/>
      <c r="R14" s="1005"/>
      <c r="S14" s="1002"/>
      <c r="U14" s="414">
        <f t="shared" si="5"/>
        <v>1</v>
      </c>
    </row>
    <row r="15" spans="1:21" ht="15.75" customHeight="1" thickBot="1" x14ac:dyDescent="0.3">
      <c r="A15" s="29" t="s">
        <v>64</v>
      </c>
      <c r="B15" s="32" t="s">
        <v>56</v>
      </c>
      <c r="C15" s="36">
        <v>1999</v>
      </c>
      <c r="D15" s="198" t="s">
        <v>18</v>
      </c>
      <c r="E15" s="648">
        <v>33</v>
      </c>
      <c r="F15" s="838">
        <f t="shared" si="0"/>
        <v>49.5</v>
      </c>
      <c r="G15" s="659">
        <v>7.87</v>
      </c>
      <c r="H15" s="619">
        <v>8.0399999999999991</v>
      </c>
      <c r="I15" s="914">
        <v>8</v>
      </c>
      <c r="J15" s="844">
        <v>45</v>
      </c>
      <c r="K15" s="648">
        <v>20</v>
      </c>
      <c r="L15" s="852">
        <f t="shared" si="1"/>
        <v>60</v>
      </c>
      <c r="M15" s="820">
        <v>27</v>
      </c>
      <c r="N15" s="861">
        <f t="shared" si="2"/>
        <v>40.5</v>
      </c>
      <c r="O15" s="188">
        <f t="shared" si="3"/>
        <v>195</v>
      </c>
      <c r="P15" s="161">
        <f t="shared" si="4"/>
        <v>7</v>
      </c>
      <c r="Q15" s="1006"/>
      <c r="R15" s="1005"/>
      <c r="S15" s="1002"/>
      <c r="U15" s="414">
        <f t="shared" si="5"/>
        <v>7</v>
      </c>
    </row>
    <row r="16" spans="1:21" ht="15.75" customHeight="1" thickBot="1" x14ac:dyDescent="0.3">
      <c r="A16" s="29" t="s">
        <v>78</v>
      </c>
      <c r="B16" s="32" t="s">
        <v>79</v>
      </c>
      <c r="C16" s="36">
        <v>1999</v>
      </c>
      <c r="D16" s="198" t="s">
        <v>18</v>
      </c>
      <c r="E16" s="649">
        <v>25</v>
      </c>
      <c r="F16" s="839">
        <f t="shared" si="0"/>
        <v>37.5</v>
      </c>
      <c r="G16" s="805">
        <v>0</v>
      </c>
      <c r="H16" s="664">
        <v>7.69</v>
      </c>
      <c r="I16" s="915">
        <v>7.65</v>
      </c>
      <c r="J16" s="845">
        <v>37.000000000000014</v>
      </c>
      <c r="K16" s="649">
        <v>26</v>
      </c>
      <c r="L16" s="853">
        <f t="shared" si="1"/>
        <v>78</v>
      </c>
      <c r="M16" s="821">
        <v>28</v>
      </c>
      <c r="N16" s="862">
        <f t="shared" si="2"/>
        <v>42</v>
      </c>
      <c r="O16" s="188">
        <f t="shared" si="3"/>
        <v>194.5</v>
      </c>
      <c r="P16" s="161">
        <f t="shared" si="4"/>
        <v>8</v>
      </c>
      <c r="Q16" s="1006"/>
      <c r="R16" s="1005"/>
      <c r="S16" s="1003"/>
      <c r="U16" s="414">
        <f t="shared" si="5"/>
        <v>8</v>
      </c>
    </row>
    <row r="17" spans="1:21" ht="15.75" customHeight="1" thickBot="1" x14ac:dyDescent="0.3">
      <c r="A17" s="219" t="s">
        <v>100</v>
      </c>
      <c r="B17" s="220" t="s">
        <v>101</v>
      </c>
      <c r="C17" s="34">
        <v>1999</v>
      </c>
      <c r="D17" s="214" t="s">
        <v>98</v>
      </c>
      <c r="E17" s="647">
        <v>28</v>
      </c>
      <c r="F17" s="840">
        <f t="shared" si="0"/>
        <v>42</v>
      </c>
      <c r="G17" s="806">
        <v>8.51</v>
      </c>
      <c r="H17" s="612">
        <v>8.83</v>
      </c>
      <c r="I17" s="913">
        <v>8.8699999999999992</v>
      </c>
      <c r="J17" s="846">
        <v>61.000000000000014</v>
      </c>
      <c r="K17" s="647">
        <v>12</v>
      </c>
      <c r="L17" s="854">
        <f t="shared" si="1"/>
        <v>36</v>
      </c>
      <c r="M17" s="647">
        <v>21</v>
      </c>
      <c r="N17" s="857">
        <f t="shared" si="2"/>
        <v>31.5</v>
      </c>
      <c r="O17" s="188">
        <f t="shared" si="3"/>
        <v>170.5</v>
      </c>
      <c r="P17" s="161">
        <f t="shared" si="4"/>
        <v>16</v>
      </c>
      <c r="Q17" s="1006">
        <f>(O17+O18+O19+O20)</f>
        <v>511.5</v>
      </c>
      <c r="R17" s="1004">
        <f t="shared" ref="R17" si="8">(O17+O18+O19+O20)-MIN(O17,O18,O19,O20)</f>
        <v>411</v>
      </c>
      <c r="S17" s="1001">
        <f t="shared" ref="S17" si="9">RANK(R17,$R$9:$R$44)</f>
        <v>9</v>
      </c>
      <c r="U17" s="414">
        <f t="shared" si="5"/>
        <v>16</v>
      </c>
    </row>
    <row r="18" spans="1:21" ht="15.75" customHeight="1" thickBot="1" x14ac:dyDescent="0.3">
      <c r="A18" s="958" t="s">
        <v>102</v>
      </c>
      <c r="B18" s="435" t="s">
        <v>71</v>
      </c>
      <c r="C18" s="35">
        <v>2000</v>
      </c>
      <c r="D18" s="199" t="s">
        <v>98</v>
      </c>
      <c r="E18" s="648">
        <v>5</v>
      </c>
      <c r="F18" s="838">
        <f t="shared" si="0"/>
        <v>7.5</v>
      </c>
      <c r="G18" s="659">
        <v>8.31</v>
      </c>
      <c r="H18" s="619">
        <v>8.11</v>
      </c>
      <c r="I18" s="914">
        <v>8.18</v>
      </c>
      <c r="J18" s="844">
        <v>51.000000000000014</v>
      </c>
      <c r="K18" s="648">
        <v>10</v>
      </c>
      <c r="L18" s="852">
        <f t="shared" si="1"/>
        <v>30</v>
      </c>
      <c r="M18" s="820">
        <v>8</v>
      </c>
      <c r="N18" s="858">
        <f t="shared" si="2"/>
        <v>12</v>
      </c>
      <c r="O18" s="188">
        <f t="shared" si="3"/>
        <v>100.50000000000001</v>
      </c>
      <c r="P18" s="161">
        <f t="shared" si="4"/>
        <v>34</v>
      </c>
      <c r="Q18" s="1006"/>
      <c r="R18" s="1005"/>
      <c r="S18" s="1002"/>
      <c r="U18" s="414">
        <f t="shared" si="5"/>
        <v>34</v>
      </c>
    </row>
    <row r="19" spans="1:21" ht="15.75" customHeight="1" thickBot="1" x14ac:dyDescent="0.3">
      <c r="A19" s="29" t="s">
        <v>188</v>
      </c>
      <c r="B19" s="32" t="s">
        <v>189</v>
      </c>
      <c r="C19" s="35">
        <v>1999</v>
      </c>
      <c r="D19" s="199" t="s">
        <v>98</v>
      </c>
      <c r="E19" s="648">
        <v>10</v>
      </c>
      <c r="F19" s="838">
        <f t="shared" si="0"/>
        <v>15</v>
      </c>
      <c r="G19" s="659">
        <v>7.33</v>
      </c>
      <c r="H19" s="619">
        <v>8.1999999999999993</v>
      </c>
      <c r="I19" s="914">
        <v>8.24</v>
      </c>
      <c r="J19" s="844">
        <v>49.000000000000028</v>
      </c>
      <c r="K19" s="648">
        <v>12</v>
      </c>
      <c r="L19" s="852">
        <f t="shared" si="1"/>
        <v>36</v>
      </c>
      <c r="M19" s="648">
        <v>15</v>
      </c>
      <c r="N19" s="861">
        <f t="shared" si="2"/>
        <v>22.5</v>
      </c>
      <c r="O19" s="188">
        <f t="shared" si="3"/>
        <v>122.50000000000003</v>
      </c>
      <c r="P19" s="161">
        <f t="shared" si="4"/>
        <v>31</v>
      </c>
      <c r="Q19" s="1006"/>
      <c r="R19" s="1005"/>
      <c r="S19" s="1002"/>
      <c r="U19" s="414">
        <f t="shared" si="5"/>
        <v>31</v>
      </c>
    </row>
    <row r="20" spans="1:21" ht="15.75" customHeight="1" thickBot="1" x14ac:dyDescent="0.3">
      <c r="A20" s="211" t="s">
        <v>52</v>
      </c>
      <c r="B20" s="212" t="s">
        <v>103</v>
      </c>
      <c r="C20" s="213">
        <v>1999</v>
      </c>
      <c r="D20" s="199" t="s">
        <v>98</v>
      </c>
      <c r="E20" s="649">
        <v>14</v>
      </c>
      <c r="F20" s="839">
        <f t="shared" si="0"/>
        <v>21</v>
      </c>
      <c r="G20" s="805">
        <v>7.62</v>
      </c>
      <c r="H20" s="664">
        <v>7.48</v>
      </c>
      <c r="I20" s="915">
        <v>7.9</v>
      </c>
      <c r="J20" s="845">
        <v>43</v>
      </c>
      <c r="K20" s="649">
        <v>11</v>
      </c>
      <c r="L20" s="853">
        <f t="shared" si="1"/>
        <v>33</v>
      </c>
      <c r="M20" s="821">
        <v>14</v>
      </c>
      <c r="N20" s="862">
        <f t="shared" si="2"/>
        <v>21</v>
      </c>
      <c r="O20" s="188">
        <f t="shared" si="3"/>
        <v>118</v>
      </c>
      <c r="P20" s="161">
        <f t="shared" si="4"/>
        <v>33</v>
      </c>
      <c r="Q20" s="1006"/>
      <c r="R20" s="1005"/>
      <c r="S20" s="1003"/>
      <c r="U20" s="414">
        <f t="shared" si="5"/>
        <v>33</v>
      </c>
    </row>
    <row r="21" spans="1:21" ht="15.75" customHeight="1" thickBot="1" x14ac:dyDescent="0.3">
      <c r="A21" s="30" t="s">
        <v>113</v>
      </c>
      <c r="B21" s="33" t="s">
        <v>114</v>
      </c>
      <c r="C21" s="36">
        <v>2000</v>
      </c>
      <c r="D21" s="210" t="s">
        <v>121</v>
      </c>
      <c r="E21" s="647">
        <v>21</v>
      </c>
      <c r="F21" s="840">
        <f t="shared" si="0"/>
        <v>31.5</v>
      </c>
      <c r="G21" s="806">
        <v>0</v>
      </c>
      <c r="H21" s="612">
        <v>8.3699999999999992</v>
      </c>
      <c r="I21" s="913">
        <v>8.42</v>
      </c>
      <c r="J21" s="846">
        <v>53</v>
      </c>
      <c r="K21" s="647">
        <v>17</v>
      </c>
      <c r="L21" s="854">
        <f t="shared" si="1"/>
        <v>51</v>
      </c>
      <c r="M21" s="647">
        <v>24</v>
      </c>
      <c r="N21" s="860">
        <f t="shared" si="2"/>
        <v>36</v>
      </c>
      <c r="O21" s="188">
        <f t="shared" si="3"/>
        <v>171.5</v>
      </c>
      <c r="P21" s="161">
        <f t="shared" si="4"/>
        <v>14</v>
      </c>
      <c r="Q21" s="1006">
        <f>(O21+O22+O23+O24)</f>
        <v>696</v>
      </c>
      <c r="R21" s="1004">
        <f t="shared" ref="R21" si="10">(O21+O22+O23+O24)-MIN(O21,O22,O23,O24)</f>
        <v>534.5</v>
      </c>
      <c r="S21" s="1001">
        <f t="shared" ref="S21" si="11">RANK(R21,$R$9:$R$44)</f>
        <v>3</v>
      </c>
      <c r="U21" s="414">
        <f t="shared" si="5"/>
        <v>14</v>
      </c>
    </row>
    <row r="22" spans="1:21" ht="15.75" customHeight="1" thickBot="1" x14ac:dyDescent="0.3">
      <c r="A22" s="29" t="s">
        <v>115</v>
      </c>
      <c r="B22" s="32" t="s">
        <v>116</v>
      </c>
      <c r="C22" s="35">
        <v>1997</v>
      </c>
      <c r="D22" s="198" t="s">
        <v>121</v>
      </c>
      <c r="E22" s="648">
        <v>19</v>
      </c>
      <c r="F22" s="838">
        <f t="shared" si="0"/>
        <v>28.5</v>
      </c>
      <c r="G22" s="659">
        <v>8.61</v>
      </c>
      <c r="H22" s="619">
        <v>8.5299999999999994</v>
      </c>
      <c r="I22" s="914">
        <v>8.66</v>
      </c>
      <c r="J22" s="844">
        <v>57</v>
      </c>
      <c r="K22" s="648">
        <v>17</v>
      </c>
      <c r="L22" s="852">
        <f t="shared" si="1"/>
        <v>51</v>
      </c>
      <c r="M22" s="820">
        <v>27</v>
      </c>
      <c r="N22" s="858">
        <f t="shared" si="2"/>
        <v>40.5</v>
      </c>
      <c r="O22" s="188">
        <f t="shared" si="3"/>
        <v>177</v>
      </c>
      <c r="P22" s="161">
        <f t="shared" si="4"/>
        <v>13</v>
      </c>
      <c r="Q22" s="1006"/>
      <c r="R22" s="1005"/>
      <c r="S22" s="1002"/>
      <c r="U22" s="414">
        <f t="shared" si="5"/>
        <v>13</v>
      </c>
    </row>
    <row r="23" spans="1:21" ht="15.75" customHeight="1" thickBot="1" x14ac:dyDescent="0.3">
      <c r="A23" s="29" t="s">
        <v>117</v>
      </c>
      <c r="B23" s="32" t="s">
        <v>118</v>
      </c>
      <c r="C23" s="36">
        <v>1997</v>
      </c>
      <c r="D23" s="198" t="s">
        <v>121</v>
      </c>
      <c r="E23" s="648">
        <v>25</v>
      </c>
      <c r="F23" s="838">
        <f t="shared" si="0"/>
        <v>37.5</v>
      </c>
      <c r="G23" s="659">
        <v>0</v>
      </c>
      <c r="H23" s="619">
        <v>8.32</v>
      </c>
      <c r="I23" s="914">
        <v>8.61</v>
      </c>
      <c r="J23" s="844">
        <v>57</v>
      </c>
      <c r="K23" s="648">
        <v>21</v>
      </c>
      <c r="L23" s="852">
        <f t="shared" si="1"/>
        <v>63</v>
      </c>
      <c r="M23" s="648">
        <v>19</v>
      </c>
      <c r="N23" s="858">
        <f t="shared" si="2"/>
        <v>28.5</v>
      </c>
      <c r="O23" s="188">
        <f t="shared" si="3"/>
        <v>186</v>
      </c>
      <c r="P23" s="161">
        <f t="shared" si="4"/>
        <v>10</v>
      </c>
      <c r="Q23" s="1006"/>
      <c r="R23" s="1005"/>
      <c r="S23" s="1002"/>
      <c r="U23" s="414">
        <f t="shared" si="5"/>
        <v>10</v>
      </c>
    </row>
    <row r="24" spans="1:21" ht="15.75" customHeight="1" thickBot="1" x14ac:dyDescent="0.3">
      <c r="A24" s="240" t="s">
        <v>119</v>
      </c>
      <c r="B24" s="241" t="s">
        <v>120</v>
      </c>
      <c r="C24" s="242">
        <v>1997</v>
      </c>
      <c r="D24" s="198" t="s">
        <v>121</v>
      </c>
      <c r="E24" s="649">
        <v>17</v>
      </c>
      <c r="F24" s="839">
        <f t="shared" si="0"/>
        <v>25.5</v>
      </c>
      <c r="G24" s="805">
        <v>8.15</v>
      </c>
      <c r="H24" s="664">
        <v>7.78</v>
      </c>
      <c r="I24" s="915">
        <v>8.25</v>
      </c>
      <c r="J24" s="845">
        <v>49.000000000000028</v>
      </c>
      <c r="K24" s="649">
        <v>17</v>
      </c>
      <c r="L24" s="853">
        <f t="shared" si="1"/>
        <v>51</v>
      </c>
      <c r="M24" s="657">
        <v>24</v>
      </c>
      <c r="N24" s="859">
        <f t="shared" si="2"/>
        <v>36</v>
      </c>
      <c r="O24" s="188">
        <f t="shared" si="3"/>
        <v>161.50000000000003</v>
      </c>
      <c r="P24" s="161">
        <f t="shared" si="4"/>
        <v>22</v>
      </c>
      <c r="Q24" s="1006"/>
      <c r="R24" s="1005"/>
      <c r="S24" s="1003"/>
      <c r="U24" s="414">
        <f t="shared" si="5"/>
        <v>22</v>
      </c>
    </row>
    <row r="25" spans="1:21" ht="15.75" customHeight="1" thickBot="1" x14ac:dyDescent="0.3">
      <c r="A25" s="30" t="s">
        <v>122</v>
      </c>
      <c r="B25" s="33" t="s">
        <v>123</v>
      </c>
      <c r="C25" s="36">
        <v>1998</v>
      </c>
      <c r="D25" s="214" t="s">
        <v>112</v>
      </c>
      <c r="E25" s="647">
        <v>31</v>
      </c>
      <c r="F25" s="840">
        <f t="shared" si="0"/>
        <v>46.5</v>
      </c>
      <c r="G25" s="806">
        <v>0</v>
      </c>
      <c r="H25" s="612">
        <v>7.5</v>
      </c>
      <c r="I25" s="913">
        <v>8.14</v>
      </c>
      <c r="J25" s="846">
        <v>47</v>
      </c>
      <c r="K25" s="647">
        <v>19</v>
      </c>
      <c r="L25" s="854">
        <f t="shared" si="1"/>
        <v>57</v>
      </c>
      <c r="M25" s="823">
        <v>32</v>
      </c>
      <c r="N25" s="857">
        <f t="shared" si="2"/>
        <v>48</v>
      </c>
      <c r="O25" s="188">
        <f t="shared" si="3"/>
        <v>198.5</v>
      </c>
      <c r="P25" s="161">
        <f t="shared" si="4"/>
        <v>6</v>
      </c>
      <c r="Q25" s="1006">
        <f>(O25+O26+O27+O28)</f>
        <v>685</v>
      </c>
      <c r="R25" s="1004">
        <f t="shared" ref="R25" si="12">(O25+O26+O27+O28)-MIN(O25,O26,O27,O28)</f>
        <v>524</v>
      </c>
      <c r="S25" s="1001">
        <f t="shared" ref="S25" si="13">RANK(R25,$R$9:$R$44)</f>
        <v>5</v>
      </c>
      <c r="U25" s="414">
        <f t="shared" si="5"/>
        <v>6</v>
      </c>
    </row>
    <row r="26" spans="1:21" ht="15.75" customHeight="1" thickBot="1" x14ac:dyDescent="0.3">
      <c r="A26" s="29" t="s">
        <v>124</v>
      </c>
      <c r="B26" s="32" t="s">
        <v>125</v>
      </c>
      <c r="C26" s="35">
        <v>2001</v>
      </c>
      <c r="D26" s="199" t="s">
        <v>112</v>
      </c>
      <c r="E26" s="648">
        <v>19</v>
      </c>
      <c r="F26" s="838">
        <f t="shared" si="0"/>
        <v>28.5</v>
      </c>
      <c r="G26" s="659">
        <v>8.33</v>
      </c>
      <c r="H26" s="619">
        <v>8.34</v>
      </c>
      <c r="I26" s="914">
        <v>8.57</v>
      </c>
      <c r="J26" s="844">
        <v>55</v>
      </c>
      <c r="K26" s="648">
        <v>18</v>
      </c>
      <c r="L26" s="852">
        <f t="shared" si="1"/>
        <v>54</v>
      </c>
      <c r="M26" s="820">
        <v>16</v>
      </c>
      <c r="N26" s="858">
        <f t="shared" si="2"/>
        <v>24</v>
      </c>
      <c r="O26" s="188">
        <f t="shared" si="3"/>
        <v>161.5</v>
      </c>
      <c r="P26" s="161">
        <f t="shared" si="4"/>
        <v>23</v>
      </c>
      <c r="Q26" s="1006"/>
      <c r="R26" s="1005"/>
      <c r="S26" s="1002"/>
      <c r="U26" s="414">
        <f t="shared" si="5"/>
        <v>23</v>
      </c>
    </row>
    <row r="27" spans="1:21" ht="15.75" customHeight="1" thickBot="1" x14ac:dyDescent="0.3">
      <c r="A27" s="246" t="s">
        <v>126</v>
      </c>
      <c r="B27" s="247" t="s">
        <v>127</v>
      </c>
      <c r="C27" s="57">
        <v>1999</v>
      </c>
      <c r="D27" s="199" t="s">
        <v>112</v>
      </c>
      <c r="E27" s="648">
        <v>20</v>
      </c>
      <c r="F27" s="838">
        <f t="shared" si="0"/>
        <v>30</v>
      </c>
      <c r="G27" s="659">
        <v>0</v>
      </c>
      <c r="H27" s="619">
        <v>0</v>
      </c>
      <c r="I27" s="914">
        <v>8.18</v>
      </c>
      <c r="J27" s="844">
        <v>47</v>
      </c>
      <c r="K27" s="648">
        <v>18</v>
      </c>
      <c r="L27" s="852">
        <f t="shared" si="1"/>
        <v>54</v>
      </c>
      <c r="M27" s="648">
        <v>20</v>
      </c>
      <c r="N27" s="861">
        <f t="shared" si="2"/>
        <v>30</v>
      </c>
      <c r="O27" s="188">
        <f t="shared" si="3"/>
        <v>161</v>
      </c>
      <c r="P27" s="161">
        <f t="shared" si="4"/>
        <v>24</v>
      </c>
      <c r="Q27" s="1006"/>
      <c r="R27" s="1005"/>
      <c r="S27" s="1002"/>
      <c r="U27" s="414">
        <f t="shared" si="5"/>
        <v>24</v>
      </c>
    </row>
    <row r="28" spans="1:21" ht="15.75" customHeight="1" thickBot="1" x14ac:dyDescent="0.3">
      <c r="A28" s="223" t="s">
        <v>128</v>
      </c>
      <c r="B28" s="224" t="s">
        <v>129</v>
      </c>
      <c r="C28" s="225">
        <v>1997</v>
      </c>
      <c r="D28" s="200" t="s">
        <v>112</v>
      </c>
      <c r="E28" s="809">
        <v>17</v>
      </c>
      <c r="F28" s="840">
        <f t="shared" si="0"/>
        <v>25.5</v>
      </c>
      <c r="G28" s="807">
        <v>8.6999999999999993</v>
      </c>
      <c r="H28" s="606">
        <v>8.7200000000000006</v>
      </c>
      <c r="I28" s="916">
        <v>0</v>
      </c>
      <c r="J28" s="846">
        <v>59.000000000000028</v>
      </c>
      <c r="K28" s="649">
        <v>15</v>
      </c>
      <c r="L28" s="854">
        <f t="shared" si="1"/>
        <v>45</v>
      </c>
      <c r="M28" s="824">
        <v>23</v>
      </c>
      <c r="N28" s="862">
        <f t="shared" si="2"/>
        <v>34.5</v>
      </c>
      <c r="O28" s="188">
        <f t="shared" si="3"/>
        <v>164.00000000000003</v>
      </c>
      <c r="P28" s="161">
        <f t="shared" si="4"/>
        <v>19</v>
      </c>
      <c r="Q28" s="1006"/>
      <c r="R28" s="1005"/>
      <c r="S28" s="1003"/>
      <c r="U28" s="414">
        <f t="shared" si="5"/>
        <v>19</v>
      </c>
    </row>
    <row r="29" spans="1:21" ht="15.75" customHeight="1" thickBot="1" x14ac:dyDescent="0.3">
      <c r="A29" s="30" t="s">
        <v>139</v>
      </c>
      <c r="B29" s="33" t="s">
        <v>140</v>
      </c>
      <c r="C29" s="36">
        <v>1997</v>
      </c>
      <c r="D29" s="210" t="s">
        <v>146</v>
      </c>
      <c r="E29" s="810">
        <v>24</v>
      </c>
      <c r="F29" s="841">
        <f t="shared" si="0"/>
        <v>36</v>
      </c>
      <c r="G29" s="804">
        <v>9.33</v>
      </c>
      <c r="H29" s="604">
        <v>9.4</v>
      </c>
      <c r="I29" s="917">
        <v>9.4</v>
      </c>
      <c r="J29" s="847">
        <v>73</v>
      </c>
      <c r="K29" s="647">
        <v>14</v>
      </c>
      <c r="L29" s="855">
        <f t="shared" si="1"/>
        <v>42</v>
      </c>
      <c r="M29" s="825">
        <v>22</v>
      </c>
      <c r="N29" s="860">
        <f t="shared" si="2"/>
        <v>33</v>
      </c>
      <c r="O29" s="188">
        <f t="shared" si="3"/>
        <v>184</v>
      </c>
      <c r="P29" s="161">
        <f t="shared" si="4"/>
        <v>11</v>
      </c>
      <c r="Q29" s="1006">
        <f>(O29+O30+O31+O32)</f>
        <v>663</v>
      </c>
      <c r="R29" s="1004">
        <f t="shared" ref="R29" si="14">(O29+O30+O31+O32)-MIN(O29,O30,O31,O32)</f>
        <v>519.5</v>
      </c>
      <c r="S29" s="1001">
        <f t="shared" ref="S29" si="15">RANK(R29,$R$9:$R$44)</f>
        <v>6</v>
      </c>
      <c r="U29" s="414">
        <f t="shared" si="5"/>
        <v>11</v>
      </c>
    </row>
    <row r="30" spans="1:21" ht="15.75" customHeight="1" thickBot="1" x14ac:dyDescent="0.3">
      <c r="A30" s="29" t="s">
        <v>141</v>
      </c>
      <c r="B30" s="32" t="s">
        <v>142</v>
      </c>
      <c r="C30" s="35">
        <v>1998</v>
      </c>
      <c r="D30" s="199" t="s">
        <v>146</v>
      </c>
      <c r="E30" s="811">
        <v>22</v>
      </c>
      <c r="F30" s="838">
        <f t="shared" si="0"/>
        <v>33</v>
      </c>
      <c r="G30" s="659">
        <v>7.69</v>
      </c>
      <c r="H30" s="799">
        <v>8.16</v>
      </c>
      <c r="I30" s="918">
        <v>8.15</v>
      </c>
      <c r="J30" s="844">
        <v>47</v>
      </c>
      <c r="K30" s="648">
        <v>15</v>
      </c>
      <c r="L30" s="852">
        <f t="shared" si="1"/>
        <v>45</v>
      </c>
      <c r="M30" s="826">
        <v>26</v>
      </c>
      <c r="N30" s="861">
        <f t="shared" si="2"/>
        <v>39</v>
      </c>
      <c r="O30" s="188">
        <f t="shared" si="3"/>
        <v>164</v>
      </c>
      <c r="P30" s="161">
        <f t="shared" si="4"/>
        <v>20</v>
      </c>
      <c r="Q30" s="1006"/>
      <c r="R30" s="1005"/>
      <c r="S30" s="1002"/>
      <c r="U30" s="414">
        <f t="shared" si="5"/>
        <v>20</v>
      </c>
    </row>
    <row r="31" spans="1:21" ht="15.75" customHeight="1" thickBot="1" x14ac:dyDescent="0.3">
      <c r="A31" s="29" t="s">
        <v>143</v>
      </c>
      <c r="B31" s="32" t="s">
        <v>144</v>
      </c>
      <c r="C31" s="36">
        <v>1999</v>
      </c>
      <c r="D31" s="199" t="s">
        <v>146</v>
      </c>
      <c r="E31" s="811">
        <v>25</v>
      </c>
      <c r="F31" s="838">
        <f t="shared" si="0"/>
        <v>37.5</v>
      </c>
      <c r="G31" s="659">
        <v>7.34</v>
      </c>
      <c r="H31" s="799">
        <v>7.47</v>
      </c>
      <c r="I31" s="918">
        <v>7.64</v>
      </c>
      <c r="J31" s="848">
        <v>37.000000000000014</v>
      </c>
      <c r="K31" s="648">
        <v>13</v>
      </c>
      <c r="L31" s="852">
        <f t="shared" si="1"/>
        <v>39</v>
      </c>
      <c r="M31" s="826">
        <v>20</v>
      </c>
      <c r="N31" s="858">
        <f t="shared" si="2"/>
        <v>30</v>
      </c>
      <c r="O31" s="188">
        <f t="shared" si="3"/>
        <v>143.5</v>
      </c>
      <c r="P31" s="161">
        <f t="shared" si="4"/>
        <v>28</v>
      </c>
      <c r="Q31" s="1006"/>
      <c r="R31" s="1005"/>
      <c r="S31" s="1002"/>
      <c r="U31" s="414">
        <f t="shared" si="5"/>
        <v>28</v>
      </c>
    </row>
    <row r="32" spans="1:21" ht="15.75" customHeight="1" thickBot="1" x14ac:dyDescent="0.3">
      <c r="A32" s="240" t="s">
        <v>145</v>
      </c>
      <c r="B32" s="241" t="s">
        <v>52</v>
      </c>
      <c r="C32" s="242">
        <v>1999</v>
      </c>
      <c r="D32" s="198" t="s">
        <v>146</v>
      </c>
      <c r="E32" s="812">
        <v>26</v>
      </c>
      <c r="F32" s="840">
        <f t="shared" si="0"/>
        <v>39</v>
      </c>
      <c r="G32" s="807">
        <v>7.33</v>
      </c>
      <c r="H32" s="606">
        <v>7.28</v>
      </c>
      <c r="I32" s="919">
        <v>7.55</v>
      </c>
      <c r="J32" s="849">
        <v>35</v>
      </c>
      <c r="K32" s="649">
        <v>20</v>
      </c>
      <c r="L32" s="854">
        <f t="shared" si="1"/>
        <v>60</v>
      </c>
      <c r="M32" s="827">
        <v>25</v>
      </c>
      <c r="N32" s="859">
        <f t="shared" si="2"/>
        <v>37.5</v>
      </c>
      <c r="O32" s="188">
        <f t="shared" si="3"/>
        <v>171.5</v>
      </c>
      <c r="P32" s="161">
        <f t="shared" si="4"/>
        <v>14</v>
      </c>
      <c r="Q32" s="1006"/>
      <c r="R32" s="1005"/>
      <c r="S32" s="1003"/>
      <c r="U32" s="414">
        <f t="shared" si="5"/>
        <v>14</v>
      </c>
    </row>
    <row r="33" spans="1:22" ht="15.75" customHeight="1" thickBot="1" x14ac:dyDescent="0.3">
      <c r="A33" s="248" t="s">
        <v>152</v>
      </c>
      <c r="B33" s="249" t="s">
        <v>153</v>
      </c>
      <c r="C33" s="56">
        <v>1997</v>
      </c>
      <c r="D33" s="251" t="s">
        <v>156</v>
      </c>
      <c r="E33" s="810">
        <v>19</v>
      </c>
      <c r="F33" s="841">
        <f t="shared" si="0"/>
        <v>28.5</v>
      </c>
      <c r="G33" s="804">
        <v>7.82</v>
      </c>
      <c r="H33" s="604">
        <v>8.2100000000000009</v>
      </c>
      <c r="I33" s="920">
        <v>7.92</v>
      </c>
      <c r="J33" s="850">
        <v>49.000000000000028</v>
      </c>
      <c r="K33" s="647">
        <v>18</v>
      </c>
      <c r="L33" s="855">
        <f t="shared" si="1"/>
        <v>54</v>
      </c>
      <c r="M33" s="654">
        <v>31</v>
      </c>
      <c r="N33" s="857">
        <f t="shared" si="2"/>
        <v>46.5</v>
      </c>
      <c r="O33" s="188">
        <f t="shared" si="3"/>
        <v>178.00000000000003</v>
      </c>
      <c r="P33" s="161">
        <f t="shared" si="4"/>
        <v>12</v>
      </c>
      <c r="Q33" s="1006">
        <f>(O33+O34+O35+O36)</f>
        <v>638.5</v>
      </c>
      <c r="R33" s="1004">
        <f t="shared" ref="R33" si="16">(O33+O34+O35+O36)-MIN(O33,O34,O35,O36)</f>
        <v>493.5</v>
      </c>
      <c r="S33" s="1001">
        <f t="shared" ref="S33" si="17">RANK(R33,$R$9:$R$44)</f>
        <v>7</v>
      </c>
      <c r="U33" s="414">
        <f t="shared" si="5"/>
        <v>12</v>
      </c>
    </row>
    <row r="34" spans="1:22" ht="15.75" customHeight="1" thickBot="1" x14ac:dyDescent="0.3">
      <c r="A34" s="252" t="s">
        <v>154</v>
      </c>
      <c r="B34" s="253" t="s">
        <v>52</v>
      </c>
      <c r="C34" s="119">
        <v>1999</v>
      </c>
      <c r="D34" s="207" t="s">
        <v>156</v>
      </c>
      <c r="E34" s="811">
        <v>17</v>
      </c>
      <c r="F34" s="838">
        <f t="shared" si="0"/>
        <v>25.5</v>
      </c>
      <c r="G34" s="659">
        <v>8.1999999999999993</v>
      </c>
      <c r="H34" s="799">
        <v>0</v>
      </c>
      <c r="I34" s="921">
        <v>8.5299999999999994</v>
      </c>
      <c r="J34" s="844">
        <v>55</v>
      </c>
      <c r="K34" s="648">
        <v>19</v>
      </c>
      <c r="L34" s="852">
        <f t="shared" si="1"/>
        <v>57</v>
      </c>
      <c r="M34" s="820">
        <v>21</v>
      </c>
      <c r="N34" s="863">
        <f t="shared" si="2"/>
        <v>31.5</v>
      </c>
      <c r="O34" s="188">
        <f t="shared" si="3"/>
        <v>169</v>
      </c>
      <c r="P34" s="161">
        <f t="shared" si="4"/>
        <v>17</v>
      </c>
      <c r="Q34" s="1006"/>
      <c r="R34" s="1005"/>
      <c r="S34" s="1002"/>
      <c r="U34" s="414">
        <f t="shared" si="5"/>
        <v>17</v>
      </c>
    </row>
    <row r="35" spans="1:22" ht="15.75" customHeight="1" thickBot="1" x14ac:dyDescent="0.3">
      <c r="A35" s="252" t="s">
        <v>187</v>
      </c>
      <c r="B35" s="253" t="s">
        <v>68</v>
      </c>
      <c r="C35" s="119">
        <v>1998</v>
      </c>
      <c r="D35" s="207" t="s">
        <v>156</v>
      </c>
      <c r="E35" s="811">
        <v>23</v>
      </c>
      <c r="F35" s="838">
        <f t="shared" si="0"/>
        <v>34.5</v>
      </c>
      <c r="G35" s="659">
        <v>7.45</v>
      </c>
      <c r="H35" s="799">
        <v>7.91</v>
      </c>
      <c r="I35" s="921">
        <v>7.83</v>
      </c>
      <c r="J35" s="848">
        <v>43</v>
      </c>
      <c r="K35" s="648">
        <v>14</v>
      </c>
      <c r="L35" s="852">
        <f t="shared" si="1"/>
        <v>42</v>
      </c>
      <c r="M35" s="820">
        <v>18</v>
      </c>
      <c r="N35" s="858">
        <f t="shared" si="2"/>
        <v>27</v>
      </c>
      <c r="O35" s="188">
        <f t="shared" si="3"/>
        <v>146.5</v>
      </c>
      <c r="P35" s="161">
        <f t="shared" si="4"/>
        <v>26</v>
      </c>
      <c r="Q35" s="1006"/>
      <c r="R35" s="1005"/>
      <c r="S35" s="1002"/>
      <c r="T35" s="173"/>
      <c r="U35" s="414">
        <f t="shared" si="5"/>
        <v>26</v>
      </c>
      <c r="V35" s="258"/>
    </row>
    <row r="36" spans="1:22" ht="15.75" customHeight="1" thickBot="1" x14ac:dyDescent="0.3">
      <c r="A36" s="959" t="s">
        <v>155</v>
      </c>
      <c r="B36" s="960" t="s">
        <v>68</v>
      </c>
      <c r="C36" s="158">
        <v>1998</v>
      </c>
      <c r="D36" s="206" t="s">
        <v>156</v>
      </c>
      <c r="E36" s="813">
        <v>18</v>
      </c>
      <c r="F36" s="840">
        <f t="shared" si="0"/>
        <v>27</v>
      </c>
      <c r="G36" s="807">
        <v>7.44</v>
      </c>
      <c r="H36" s="606">
        <v>0</v>
      </c>
      <c r="I36" s="919">
        <v>7.34</v>
      </c>
      <c r="J36" s="849">
        <v>34</v>
      </c>
      <c r="K36" s="649">
        <v>18</v>
      </c>
      <c r="L36" s="852">
        <f t="shared" si="1"/>
        <v>54</v>
      </c>
      <c r="M36" s="827">
        <v>20</v>
      </c>
      <c r="N36" s="859">
        <f t="shared" si="2"/>
        <v>30</v>
      </c>
      <c r="O36" s="188">
        <f t="shared" si="3"/>
        <v>145</v>
      </c>
      <c r="P36" s="161">
        <f t="shared" si="4"/>
        <v>27</v>
      </c>
      <c r="Q36" s="1006"/>
      <c r="R36" s="1005"/>
      <c r="S36" s="1003"/>
      <c r="U36" s="414">
        <f t="shared" si="5"/>
        <v>27</v>
      </c>
    </row>
    <row r="37" spans="1:22" ht="15.75" customHeight="1" thickBot="1" x14ac:dyDescent="0.3">
      <c r="A37" s="115" t="s">
        <v>157</v>
      </c>
      <c r="B37" s="170" t="s">
        <v>68</v>
      </c>
      <c r="C37" s="172">
        <v>1998</v>
      </c>
      <c r="D37" s="311" t="s">
        <v>163</v>
      </c>
      <c r="E37" s="814">
        <v>22</v>
      </c>
      <c r="F37" s="841">
        <f t="shared" si="0"/>
        <v>33</v>
      </c>
      <c r="G37" s="804">
        <v>0</v>
      </c>
      <c r="H37" s="604">
        <v>8.15</v>
      </c>
      <c r="I37" s="920">
        <v>8.18</v>
      </c>
      <c r="J37" s="847">
        <v>47</v>
      </c>
      <c r="K37" s="647">
        <v>20</v>
      </c>
      <c r="L37" s="855">
        <f t="shared" si="1"/>
        <v>60</v>
      </c>
      <c r="M37" s="654">
        <v>43</v>
      </c>
      <c r="N37" s="857">
        <f t="shared" si="2"/>
        <v>64.5</v>
      </c>
      <c r="O37" s="188">
        <f t="shared" ref="O37:O40" si="18">(F37+J37+L37+N37)</f>
        <v>204.5</v>
      </c>
      <c r="P37" s="161">
        <f t="shared" si="4"/>
        <v>4</v>
      </c>
      <c r="Q37" s="1006">
        <f>(O37+O38+O39+O40)</f>
        <v>663.5</v>
      </c>
      <c r="R37" s="1004">
        <f t="shared" ref="R37" si="19">(O37+O38+O39+O40)-MIN(O37,O38,O39,O40)</f>
        <v>542.5</v>
      </c>
      <c r="S37" s="1001">
        <f t="shared" ref="S37" si="20">RANK(R37,$R$9:$R$44)</f>
        <v>2</v>
      </c>
      <c r="U37" s="414">
        <f t="shared" si="5"/>
        <v>4</v>
      </c>
    </row>
    <row r="38" spans="1:22" ht="15.75" customHeight="1" thickBot="1" x14ac:dyDescent="0.3">
      <c r="A38" s="42" t="s">
        <v>158</v>
      </c>
      <c r="B38" s="50" t="s">
        <v>159</v>
      </c>
      <c r="C38" s="40">
        <v>1998</v>
      </c>
      <c r="D38" s="255" t="s">
        <v>163</v>
      </c>
      <c r="E38" s="811">
        <v>23</v>
      </c>
      <c r="F38" s="838">
        <f t="shared" si="0"/>
        <v>34.5</v>
      </c>
      <c r="G38" s="659">
        <v>7.5</v>
      </c>
      <c r="H38" s="799">
        <v>7.55</v>
      </c>
      <c r="I38" s="921">
        <v>7.43</v>
      </c>
      <c r="J38" s="851">
        <v>35</v>
      </c>
      <c r="K38" s="648">
        <v>20</v>
      </c>
      <c r="L38" s="852">
        <f t="shared" si="1"/>
        <v>60</v>
      </c>
      <c r="M38" s="820">
        <v>41</v>
      </c>
      <c r="N38" s="857">
        <f t="shared" si="2"/>
        <v>61.5</v>
      </c>
      <c r="O38" s="188">
        <f t="shared" si="18"/>
        <v>191</v>
      </c>
      <c r="P38" s="161">
        <f t="shared" si="4"/>
        <v>9</v>
      </c>
      <c r="Q38" s="1006"/>
      <c r="R38" s="1005"/>
      <c r="S38" s="1002"/>
      <c r="U38" s="414">
        <f t="shared" si="5"/>
        <v>9</v>
      </c>
    </row>
    <row r="39" spans="1:22" ht="15.75" customHeight="1" thickBot="1" x14ac:dyDescent="0.3">
      <c r="A39" s="42" t="s">
        <v>160</v>
      </c>
      <c r="B39" s="50" t="s">
        <v>8</v>
      </c>
      <c r="C39" s="40">
        <v>1998</v>
      </c>
      <c r="D39" s="197" t="s">
        <v>163</v>
      </c>
      <c r="E39" s="811">
        <v>33</v>
      </c>
      <c r="F39" s="838">
        <f t="shared" si="0"/>
        <v>49.5</v>
      </c>
      <c r="G39" s="659">
        <v>6.85</v>
      </c>
      <c r="H39" s="799">
        <v>7.3</v>
      </c>
      <c r="I39" s="921">
        <v>7.2</v>
      </c>
      <c r="J39" s="851">
        <v>33.000000000000007</v>
      </c>
      <c r="K39" s="648">
        <v>10</v>
      </c>
      <c r="L39" s="852">
        <f t="shared" si="1"/>
        <v>30</v>
      </c>
      <c r="M39" s="820">
        <v>23</v>
      </c>
      <c r="N39" s="857">
        <f t="shared" si="2"/>
        <v>34.5</v>
      </c>
      <c r="O39" s="188">
        <f t="shared" si="18"/>
        <v>147</v>
      </c>
      <c r="P39" s="161">
        <f t="shared" si="4"/>
        <v>25</v>
      </c>
      <c r="Q39" s="1006"/>
      <c r="R39" s="1005"/>
      <c r="S39" s="1002"/>
      <c r="U39" s="414">
        <f t="shared" si="5"/>
        <v>25</v>
      </c>
    </row>
    <row r="40" spans="1:22" ht="15.75" customHeight="1" thickBot="1" x14ac:dyDescent="0.3">
      <c r="A40" s="111" t="s">
        <v>161</v>
      </c>
      <c r="B40" s="171" t="s">
        <v>162</v>
      </c>
      <c r="C40" s="109">
        <v>1998</v>
      </c>
      <c r="D40" s="340" t="s">
        <v>163</v>
      </c>
      <c r="E40" s="815">
        <v>18</v>
      </c>
      <c r="F40" s="840">
        <f t="shared" si="0"/>
        <v>27</v>
      </c>
      <c r="G40" s="807">
        <v>7.9</v>
      </c>
      <c r="H40" s="606">
        <v>7.7</v>
      </c>
      <c r="I40" s="919">
        <v>8.2899999999999991</v>
      </c>
      <c r="J40" s="849">
        <v>49.000000000000028</v>
      </c>
      <c r="K40" s="649">
        <v>7</v>
      </c>
      <c r="L40" s="854">
        <f t="shared" si="1"/>
        <v>21</v>
      </c>
      <c r="M40" s="827">
        <v>16</v>
      </c>
      <c r="N40" s="857">
        <f t="shared" si="2"/>
        <v>24</v>
      </c>
      <c r="O40" s="188">
        <f t="shared" si="18"/>
        <v>121.00000000000003</v>
      </c>
      <c r="P40" s="161">
        <f t="shared" si="4"/>
        <v>32</v>
      </c>
      <c r="Q40" s="1006"/>
      <c r="R40" s="1005"/>
      <c r="S40" s="1003"/>
      <c r="U40" s="414">
        <f t="shared" si="5"/>
        <v>32</v>
      </c>
    </row>
    <row r="41" spans="1:22" ht="15.75" customHeight="1" thickBot="1" x14ac:dyDescent="0.3">
      <c r="A41" s="115" t="s">
        <v>179</v>
      </c>
      <c r="B41" s="170" t="s">
        <v>180</v>
      </c>
      <c r="C41" s="169">
        <v>1999</v>
      </c>
      <c r="D41" s="342" t="s">
        <v>185</v>
      </c>
      <c r="E41" s="650">
        <v>22</v>
      </c>
      <c r="F41" s="841">
        <f t="shared" si="0"/>
        <v>33</v>
      </c>
      <c r="G41" s="804">
        <v>7.5</v>
      </c>
      <c r="H41" s="604">
        <v>7.5</v>
      </c>
      <c r="I41" s="922">
        <v>7.67</v>
      </c>
      <c r="J41" s="850">
        <v>37.000000000000014</v>
      </c>
      <c r="K41" s="650">
        <v>17</v>
      </c>
      <c r="L41" s="855">
        <f t="shared" si="1"/>
        <v>51</v>
      </c>
      <c r="M41" s="828">
        <v>32</v>
      </c>
      <c r="N41" s="857">
        <f t="shared" si="2"/>
        <v>48</v>
      </c>
      <c r="O41" s="188">
        <f t="shared" ref="O41:O56" si="21">(F41+J41+L41+N41)</f>
        <v>169</v>
      </c>
      <c r="P41" s="161">
        <f t="shared" si="4"/>
        <v>17</v>
      </c>
      <c r="Q41" s="1007">
        <f>(O41+O42+O43+O44)</f>
        <v>463.5</v>
      </c>
      <c r="R41" s="1004">
        <f t="shared" ref="R41" si="22">(O41+O42+O43+O44)-MIN(O41,O42,O43,O44)</f>
        <v>463.5</v>
      </c>
      <c r="S41" s="1001">
        <f t="shared" ref="S41" si="23">RANK(R41,$R$9:$R$44)</f>
        <v>8</v>
      </c>
      <c r="U41" s="414">
        <f t="shared" si="5"/>
        <v>17</v>
      </c>
    </row>
    <row r="42" spans="1:22" ht="15.75" customHeight="1" thickBot="1" x14ac:dyDescent="0.3">
      <c r="A42" s="965" t="s">
        <v>181</v>
      </c>
      <c r="B42" s="971" t="s">
        <v>182</v>
      </c>
      <c r="C42" s="40">
        <v>1998</v>
      </c>
      <c r="D42" s="341" t="s">
        <v>185</v>
      </c>
      <c r="E42" s="653"/>
      <c r="F42" s="838">
        <f t="shared" si="0"/>
        <v>0</v>
      </c>
      <c r="G42" s="659"/>
      <c r="H42" s="799"/>
      <c r="I42" s="923"/>
      <c r="J42" s="844">
        <v>0</v>
      </c>
      <c r="K42" s="651"/>
      <c r="L42" s="852">
        <f t="shared" si="1"/>
        <v>0</v>
      </c>
      <c r="M42" s="829"/>
      <c r="N42" s="857">
        <f t="shared" si="2"/>
        <v>0</v>
      </c>
      <c r="O42" s="188">
        <f t="shared" si="21"/>
        <v>0</v>
      </c>
      <c r="P42" s="161">
        <f t="shared" si="4"/>
        <v>36</v>
      </c>
      <c r="Q42" s="1007"/>
      <c r="R42" s="1005"/>
      <c r="S42" s="1002"/>
      <c r="U42" s="414">
        <f t="shared" si="5"/>
        <v>36</v>
      </c>
    </row>
    <row r="43" spans="1:22" ht="15.75" customHeight="1" thickBot="1" x14ac:dyDescent="0.3">
      <c r="A43" s="42" t="s">
        <v>183</v>
      </c>
      <c r="B43" s="43" t="s">
        <v>56</v>
      </c>
      <c r="C43" s="40">
        <v>1997</v>
      </c>
      <c r="D43" s="343" t="s">
        <v>185</v>
      </c>
      <c r="E43" s="651">
        <v>39</v>
      </c>
      <c r="F43" s="838">
        <f t="shared" si="0"/>
        <v>58.5</v>
      </c>
      <c r="G43" s="659">
        <v>8.34</v>
      </c>
      <c r="H43" s="799">
        <v>8.2100000000000009</v>
      </c>
      <c r="I43" s="923">
        <v>8.23</v>
      </c>
      <c r="J43" s="848">
        <v>51.000000000000014</v>
      </c>
      <c r="K43" s="651">
        <v>19</v>
      </c>
      <c r="L43" s="852">
        <f t="shared" si="1"/>
        <v>57</v>
      </c>
      <c r="M43" s="826">
        <v>27</v>
      </c>
      <c r="N43" s="857">
        <f t="shared" si="2"/>
        <v>40.5</v>
      </c>
      <c r="O43" s="188">
        <f t="shared" si="21"/>
        <v>207</v>
      </c>
      <c r="P43" s="161">
        <f t="shared" si="4"/>
        <v>3</v>
      </c>
      <c r="Q43" s="1007"/>
      <c r="R43" s="1005"/>
      <c r="S43" s="1002"/>
      <c r="T43" s="112"/>
      <c r="U43" s="414">
        <f t="shared" si="5"/>
        <v>3</v>
      </c>
    </row>
    <row r="44" spans="1:22" ht="15.75" customHeight="1" thickBot="1" x14ac:dyDescent="0.3">
      <c r="A44" s="102" t="s">
        <v>184</v>
      </c>
      <c r="B44" s="168" t="s">
        <v>144</v>
      </c>
      <c r="C44" s="60">
        <v>2000</v>
      </c>
      <c r="D44" s="341" t="s">
        <v>185</v>
      </c>
      <c r="E44" s="813">
        <v>5</v>
      </c>
      <c r="F44" s="840">
        <f t="shared" si="0"/>
        <v>7.5</v>
      </c>
      <c r="G44" s="807">
        <v>0</v>
      </c>
      <c r="H44" s="606">
        <v>8.41</v>
      </c>
      <c r="I44" s="919">
        <v>8.2899999999999991</v>
      </c>
      <c r="J44" s="849">
        <v>53</v>
      </c>
      <c r="K44" s="649">
        <v>6</v>
      </c>
      <c r="L44" s="854">
        <f t="shared" si="1"/>
        <v>18</v>
      </c>
      <c r="M44" s="830">
        <v>6</v>
      </c>
      <c r="N44" s="857">
        <f t="shared" si="2"/>
        <v>9</v>
      </c>
      <c r="O44" s="188">
        <f t="shared" si="21"/>
        <v>87.5</v>
      </c>
      <c r="P44" s="161">
        <f t="shared" si="4"/>
        <v>35</v>
      </c>
      <c r="Q44" s="1007"/>
      <c r="R44" s="1005"/>
      <c r="S44" s="1003"/>
      <c r="U44" s="414">
        <f t="shared" si="5"/>
        <v>35</v>
      </c>
    </row>
    <row r="45" spans="1:22" ht="15.75" customHeight="1" thickBot="1" x14ac:dyDescent="0.3">
      <c r="A45" s="166"/>
      <c r="B45" s="165"/>
      <c r="C45" s="167"/>
      <c r="D45" s="344"/>
      <c r="E45" s="647"/>
      <c r="F45" s="841">
        <f t="shared" si="0"/>
        <v>0</v>
      </c>
      <c r="G45" s="804"/>
      <c r="H45" s="604"/>
      <c r="I45" s="917"/>
      <c r="J45" s="850"/>
      <c r="K45" s="647"/>
      <c r="L45" s="855">
        <f t="shared" si="1"/>
        <v>0</v>
      </c>
      <c r="M45" s="831"/>
      <c r="N45" s="857">
        <f t="shared" si="2"/>
        <v>0</v>
      </c>
      <c r="O45" s="188">
        <f t="shared" si="21"/>
        <v>0</v>
      </c>
      <c r="P45" s="161">
        <f t="shared" si="4"/>
        <v>36</v>
      </c>
      <c r="Q45" s="1006">
        <f>(O45+O46+O47+O48)</f>
        <v>0</v>
      </c>
      <c r="R45" s="1004">
        <f t="shared" ref="R45" si="24">(O45+O46+O47+O48)-MIN(O45,O46,O47,O48)</f>
        <v>0</v>
      </c>
      <c r="S45" s="1001">
        <f t="shared" ref="S45" si="25">RANK(R45,$R$9:$R$60)</f>
        <v>10</v>
      </c>
      <c r="U45" s="414">
        <f t="shared" si="5"/>
        <v>36</v>
      </c>
    </row>
    <row r="46" spans="1:22" ht="15.75" customHeight="1" thickBot="1" x14ac:dyDescent="0.3">
      <c r="A46" s="163"/>
      <c r="B46" s="162"/>
      <c r="C46" s="139"/>
      <c r="D46" s="313"/>
      <c r="E46" s="648"/>
      <c r="F46" s="838">
        <f t="shared" si="0"/>
        <v>0</v>
      </c>
      <c r="G46" s="659"/>
      <c r="H46" s="799"/>
      <c r="I46" s="918"/>
      <c r="J46" s="848"/>
      <c r="K46" s="648"/>
      <c r="L46" s="852">
        <f t="shared" si="1"/>
        <v>0</v>
      </c>
      <c r="M46" s="832"/>
      <c r="N46" s="857">
        <f t="shared" si="2"/>
        <v>0</v>
      </c>
      <c r="O46" s="188">
        <f t="shared" si="21"/>
        <v>0</v>
      </c>
      <c r="P46" s="161">
        <f t="shared" si="4"/>
        <v>36</v>
      </c>
      <c r="Q46" s="1006"/>
      <c r="R46" s="1005"/>
      <c r="S46" s="1002"/>
      <c r="U46" s="414">
        <f t="shared" si="5"/>
        <v>36</v>
      </c>
    </row>
    <row r="47" spans="1:22" ht="15.75" customHeight="1" thickBot="1" x14ac:dyDescent="0.3">
      <c r="A47" s="163"/>
      <c r="B47" s="162"/>
      <c r="C47" s="139"/>
      <c r="D47" s="261"/>
      <c r="E47" s="648"/>
      <c r="F47" s="838">
        <f t="shared" si="0"/>
        <v>0</v>
      </c>
      <c r="G47" s="659"/>
      <c r="H47" s="799"/>
      <c r="I47" s="918"/>
      <c r="J47" s="851"/>
      <c r="K47" s="648"/>
      <c r="L47" s="852">
        <f t="shared" si="1"/>
        <v>0</v>
      </c>
      <c r="M47" s="832"/>
      <c r="N47" s="857">
        <f t="shared" si="2"/>
        <v>0</v>
      </c>
      <c r="O47" s="188">
        <f t="shared" si="21"/>
        <v>0</v>
      </c>
      <c r="P47" s="161">
        <f t="shared" si="4"/>
        <v>36</v>
      </c>
      <c r="Q47" s="1006"/>
      <c r="R47" s="1005"/>
      <c r="S47" s="1002"/>
      <c r="U47" s="414">
        <f t="shared" si="5"/>
        <v>36</v>
      </c>
    </row>
    <row r="48" spans="1:22" ht="15.75" customHeight="1" thickBot="1" x14ac:dyDescent="0.3">
      <c r="A48" s="160"/>
      <c r="B48" s="159"/>
      <c r="C48" s="158"/>
      <c r="D48" s="312"/>
      <c r="E48" s="813"/>
      <c r="F48" s="840">
        <f t="shared" si="0"/>
        <v>0</v>
      </c>
      <c r="G48" s="807"/>
      <c r="H48" s="606"/>
      <c r="I48" s="919"/>
      <c r="J48" s="849"/>
      <c r="K48" s="649"/>
      <c r="L48" s="854">
        <f t="shared" si="1"/>
        <v>0</v>
      </c>
      <c r="M48" s="833"/>
      <c r="N48" s="857">
        <f t="shared" si="2"/>
        <v>0</v>
      </c>
      <c r="O48" s="188">
        <f t="shared" si="21"/>
        <v>0</v>
      </c>
      <c r="P48" s="161">
        <f t="shared" si="4"/>
        <v>36</v>
      </c>
      <c r="Q48" s="1006"/>
      <c r="R48" s="1005"/>
      <c r="S48" s="1003"/>
      <c r="U48" s="414">
        <f t="shared" si="5"/>
        <v>36</v>
      </c>
    </row>
    <row r="49" spans="1:21" ht="15.75" customHeight="1" thickBot="1" x14ac:dyDescent="0.3">
      <c r="A49" s="166"/>
      <c r="B49" s="165"/>
      <c r="C49" s="164"/>
      <c r="D49" s="344"/>
      <c r="E49" s="647"/>
      <c r="F49" s="841">
        <f t="shared" si="0"/>
        <v>0</v>
      </c>
      <c r="G49" s="804"/>
      <c r="H49" s="604"/>
      <c r="I49" s="917"/>
      <c r="J49" s="847"/>
      <c r="K49" s="647"/>
      <c r="L49" s="855">
        <f t="shared" si="1"/>
        <v>0</v>
      </c>
      <c r="M49" s="831"/>
      <c r="N49" s="857">
        <f t="shared" si="2"/>
        <v>0</v>
      </c>
      <c r="O49" s="188">
        <f t="shared" si="21"/>
        <v>0</v>
      </c>
      <c r="P49" s="161">
        <f t="shared" si="4"/>
        <v>36</v>
      </c>
      <c r="Q49" s="1006">
        <f>(O49+O50+O51+O52)</f>
        <v>0</v>
      </c>
      <c r="R49" s="1004">
        <f t="shared" ref="R49" si="26">(O49+O50+O51+O52)-MIN(O49,O50,O51,O52)</f>
        <v>0</v>
      </c>
      <c r="S49" s="1001">
        <f t="shared" ref="S49" si="27">RANK(R49,$R$9:$R$60)</f>
        <v>10</v>
      </c>
      <c r="U49" s="414">
        <f t="shared" si="5"/>
        <v>36</v>
      </c>
    </row>
    <row r="50" spans="1:21" ht="15.75" customHeight="1" thickBot="1" x14ac:dyDescent="0.3">
      <c r="A50" s="163"/>
      <c r="B50" s="162"/>
      <c r="C50" s="139"/>
      <c r="D50" s="313"/>
      <c r="E50" s="648"/>
      <c r="F50" s="838">
        <f t="shared" si="0"/>
        <v>0</v>
      </c>
      <c r="G50" s="659"/>
      <c r="H50" s="799"/>
      <c r="I50" s="918"/>
      <c r="J50" s="844"/>
      <c r="K50" s="648"/>
      <c r="L50" s="852">
        <f t="shared" si="1"/>
        <v>0</v>
      </c>
      <c r="M50" s="832"/>
      <c r="N50" s="857">
        <f t="shared" si="2"/>
        <v>0</v>
      </c>
      <c r="O50" s="188">
        <f t="shared" si="21"/>
        <v>0</v>
      </c>
      <c r="P50" s="161">
        <f t="shared" si="4"/>
        <v>36</v>
      </c>
      <c r="Q50" s="1006"/>
      <c r="R50" s="1005"/>
      <c r="S50" s="1002"/>
      <c r="U50" s="414">
        <f t="shared" si="5"/>
        <v>36</v>
      </c>
    </row>
    <row r="51" spans="1:21" ht="15.75" customHeight="1" thickBot="1" x14ac:dyDescent="0.3">
      <c r="A51" s="163"/>
      <c r="B51" s="162"/>
      <c r="C51" s="139"/>
      <c r="D51" s="261"/>
      <c r="E51" s="648"/>
      <c r="F51" s="838">
        <f t="shared" si="0"/>
        <v>0</v>
      </c>
      <c r="G51" s="659"/>
      <c r="H51" s="799"/>
      <c r="I51" s="918"/>
      <c r="J51" s="848"/>
      <c r="K51" s="648"/>
      <c r="L51" s="852">
        <f t="shared" si="1"/>
        <v>0</v>
      </c>
      <c r="M51" s="832"/>
      <c r="N51" s="857">
        <f t="shared" si="2"/>
        <v>0</v>
      </c>
      <c r="O51" s="188">
        <f t="shared" si="21"/>
        <v>0</v>
      </c>
      <c r="P51" s="161">
        <f t="shared" si="4"/>
        <v>36</v>
      </c>
      <c r="Q51" s="1006"/>
      <c r="R51" s="1005"/>
      <c r="S51" s="1002"/>
      <c r="U51" s="414">
        <f t="shared" si="5"/>
        <v>36</v>
      </c>
    </row>
    <row r="52" spans="1:21" ht="15.75" customHeight="1" thickBot="1" x14ac:dyDescent="0.3">
      <c r="A52" s="160"/>
      <c r="B52" s="159"/>
      <c r="C52" s="158"/>
      <c r="D52" s="345"/>
      <c r="E52" s="657"/>
      <c r="F52" s="840">
        <f t="shared" si="0"/>
        <v>0</v>
      </c>
      <c r="G52" s="805"/>
      <c r="H52" s="667"/>
      <c r="I52" s="924"/>
      <c r="J52" s="849"/>
      <c r="K52" s="657"/>
      <c r="L52" s="854">
        <f t="shared" si="1"/>
        <v>0</v>
      </c>
      <c r="M52" s="834"/>
      <c r="N52" s="857">
        <f t="shared" si="2"/>
        <v>0</v>
      </c>
      <c r="O52" s="188">
        <f t="shared" si="21"/>
        <v>0</v>
      </c>
      <c r="P52" s="161">
        <f t="shared" si="4"/>
        <v>36</v>
      </c>
      <c r="Q52" s="1006"/>
      <c r="R52" s="1005"/>
      <c r="S52" s="1003"/>
      <c r="T52" s="155"/>
      <c r="U52" s="414">
        <f t="shared" si="5"/>
        <v>36</v>
      </c>
    </row>
    <row r="53" spans="1:21" ht="15.75" customHeight="1" thickBot="1" x14ac:dyDescent="0.3">
      <c r="A53" s="309"/>
      <c r="B53" s="310"/>
      <c r="C53" s="167"/>
      <c r="D53" s="312"/>
      <c r="E53" s="816"/>
      <c r="F53" s="841">
        <f t="shared" si="0"/>
        <v>0</v>
      </c>
      <c r="G53" s="806"/>
      <c r="H53" s="605"/>
      <c r="I53" s="925"/>
      <c r="J53" s="847"/>
      <c r="K53" s="816"/>
      <c r="L53" s="855">
        <f t="shared" si="1"/>
        <v>0</v>
      </c>
      <c r="M53" s="829"/>
      <c r="N53" s="868">
        <f t="shared" si="2"/>
        <v>0</v>
      </c>
      <c r="O53" s="188">
        <f t="shared" si="21"/>
        <v>0</v>
      </c>
      <c r="P53" s="161">
        <f t="shared" si="4"/>
        <v>36</v>
      </c>
      <c r="Q53" s="1006">
        <f>(O53+O54+O55+O56)</f>
        <v>0</v>
      </c>
      <c r="R53" s="1004">
        <f t="shared" ref="R53" si="28">(O53+O54+O55+O56)-MIN(O53,O54,O55,O56)</f>
        <v>0</v>
      </c>
      <c r="S53" s="1001">
        <f t="shared" ref="S53" si="29">RANK(R53,$R$9:$R$60)</f>
        <v>10</v>
      </c>
      <c r="U53" s="414">
        <f t="shared" si="5"/>
        <v>36</v>
      </c>
    </row>
    <row r="54" spans="1:21" ht="15.75" customHeight="1" thickBot="1" x14ac:dyDescent="0.3">
      <c r="A54" s="163"/>
      <c r="B54" s="162"/>
      <c r="C54" s="139"/>
      <c r="D54" s="312"/>
      <c r="E54" s="651"/>
      <c r="F54" s="838">
        <f t="shared" si="0"/>
        <v>0</v>
      </c>
      <c r="G54" s="659"/>
      <c r="H54" s="799"/>
      <c r="I54" s="923"/>
      <c r="J54" s="844"/>
      <c r="K54" s="651"/>
      <c r="L54" s="852">
        <f t="shared" si="1"/>
        <v>0</v>
      </c>
      <c r="M54" s="826"/>
      <c r="N54" s="865">
        <f t="shared" si="2"/>
        <v>0</v>
      </c>
      <c r="O54" s="188">
        <f t="shared" si="21"/>
        <v>0</v>
      </c>
      <c r="P54" s="161">
        <f t="shared" si="4"/>
        <v>36</v>
      </c>
      <c r="Q54" s="1006"/>
      <c r="R54" s="1005"/>
      <c r="S54" s="1002"/>
      <c r="U54" s="414">
        <f t="shared" si="5"/>
        <v>36</v>
      </c>
    </row>
    <row r="55" spans="1:21" ht="15.75" customHeight="1" thickBot="1" x14ac:dyDescent="0.3">
      <c r="A55" s="163"/>
      <c r="B55" s="162"/>
      <c r="C55" s="139"/>
      <c r="D55" s="312"/>
      <c r="E55" s="651"/>
      <c r="F55" s="838">
        <f t="shared" si="0"/>
        <v>0</v>
      </c>
      <c r="G55" s="659"/>
      <c r="H55" s="799"/>
      <c r="I55" s="923"/>
      <c r="J55" s="844"/>
      <c r="K55" s="651"/>
      <c r="L55" s="852">
        <f t="shared" si="1"/>
        <v>0</v>
      </c>
      <c r="M55" s="826"/>
      <c r="N55" s="865">
        <f t="shared" si="2"/>
        <v>0</v>
      </c>
      <c r="O55" s="188">
        <f t="shared" si="21"/>
        <v>0</v>
      </c>
      <c r="P55" s="161">
        <f t="shared" si="4"/>
        <v>36</v>
      </c>
      <c r="Q55" s="1006"/>
      <c r="R55" s="1005"/>
      <c r="S55" s="1002"/>
      <c r="U55" s="414">
        <f t="shared" si="5"/>
        <v>36</v>
      </c>
    </row>
    <row r="56" spans="1:21" ht="15.75" customHeight="1" thickBot="1" x14ac:dyDescent="0.3">
      <c r="A56" s="306"/>
      <c r="B56" s="307"/>
      <c r="C56" s="308"/>
      <c r="D56" s="305"/>
      <c r="E56" s="817"/>
      <c r="F56" s="840">
        <f t="shared" si="0"/>
        <v>0</v>
      </c>
      <c r="G56" s="805"/>
      <c r="H56" s="667"/>
      <c r="I56" s="926"/>
      <c r="J56" s="846"/>
      <c r="K56" s="817"/>
      <c r="L56" s="854">
        <f t="shared" si="1"/>
        <v>0</v>
      </c>
      <c r="M56" s="827"/>
      <c r="N56" s="866">
        <f t="shared" si="2"/>
        <v>0</v>
      </c>
      <c r="O56" s="188">
        <f t="shared" si="21"/>
        <v>0</v>
      </c>
      <c r="P56" s="161">
        <f t="shared" si="4"/>
        <v>36</v>
      </c>
      <c r="Q56" s="1006"/>
      <c r="R56" s="1005"/>
      <c r="S56" s="1003"/>
      <c r="U56" s="414">
        <f t="shared" si="5"/>
        <v>36</v>
      </c>
    </row>
    <row r="57" spans="1:21" ht="15.75" customHeight="1" thickBot="1" x14ac:dyDescent="0.3">
      <c r="A57" s="309"/>
      <c r="B57" s="310"/>
      <c r="C57" s="167"/>
      <c r="D57" s="312"/>
      <c r="E57" s="654"/>
      <c r="F57" s="841">
        <f t="shared" si="0"/>
        <v>0</v>
      </c>
      <c r="G57" s="806"/>
      <c r="H57" s="605"/>
      <c r="I57" s="927"/>
      <c r="J57" s="850"/>
      <c r="K57" s="654"/>
      <c r="L57" s="855">
        <f t="shared" si="1"/>
        <v>0</v>
      </c>
      <c r="M57" s="835"/>
      <c r="N57" s="868">
        <f t="shared" si="2"/>
        <v>0</v>
      </c>
      <c r="O57" s="188">
        <f t="shared" ref="O57:O68" si="30">(F57+J57+L57+N57)</f>
        <v>0</v>
      </c>
      <c r="P57" s="161">
        <f t="shared" si="4"/>
        <v>36</v>
      </c>
      <c r="Q57" s="1006">
        <f>(O57+O58+O59+O60)</f>
        <v>0</v>
      </c>
      <c r="R57" s="1004">
        <f t="shared" ref="R57" si="31">(O57+O58+O59+O60)-MIN(O57,O58,O59,O60)</f>
        <v>0</v>
      </c>
      <c r="S57" s="1001">
        <f t="shared" ref="S57" si="32">RANK(R57,$R$9:$R$60)</f>
        <v>10</v>
      </c>
      <c r="U57" s="414">
        <f t="shared" si="5"/>
        <v>36</v>
      </c>
    </row>
    <row r="58" spans="1:21" ht="15.75" customHeight="1" thickBot="1" x14ac:dyDescent="0.3">
      <c r="A58" s="163"/>
      <c r="B58" s="162"/>
      <c r="C58" s="139"/>
      <c r="D58" s="312"/>
      <c r="E58" s="648"/>
      <c r="F58" s="838">
        <f t="shared" si="0"/>
        <v>0</v>
      </c>
      <c r="G58" s="659"/>
      <c r="H58" s="799"/>
      <c r="I58" s="918"/>
      <c r="J58" s="848"/>
      <c r="K58" s="648"/>
      <c r="L58" s="852">
        <f t="shared" si="1"/>
        <v>0</v>
      </c>
      <c r="M58" s="832"/>
      <c r="N58" s="865">
        <f t="shared" si="2"/>
        <v>0</v>
      </c>
      <c r="O58" s="188">
        <f t="shared" si="30"/>
        <v>0</v>
      </c>
      <c r="P58" s="161">
        <f t="shared" si="4"/>
        <v>36</v>
      </c>
      <c r="Q58" s="1006"/>
      <c r="R58" s="1005"/>
      <c r="S58" s="1002"/>
      <c r="U58" s="414">
        <f t="shared" si="5"/>
        <v>36</v>
      </c>
    </row>
    <row r="59" spans="1:21" ht="15.75" customHeight="1" thickBot="1" x14ac:dyDescent="0.3">
      <c r="A59" s="163"/>
      <c r="B59" s="162"/>
      <c r="C59" s="139"/>
      <c r="D59" s="312"/>
      <c r="E59" s="648"/>
      <c r="F59" s="838">
        <f t="shared" si="0"/>
        <v>0</v>
      </c>
      <c r="G59" s="659"/>
      <c r="H59" s="799"/>
      <c r="I59" s="918"/>
      <c r="J59" s="844"/>
      <c r="K59" s="648"/>
      <c r="L59" s="852">
        <f t="shared" si="1"/>
        <v>0</v>
      </c>
      <c r="M59" s="832"/>
      <c r="N59" s="869">
        <f t="shared" si="2"/>
        <v>0</v>
      </c>
      <c r="O59" s="188">
        <f t="shared" si="30"/>
        <v>0</v>
      </c>
      <c r="P59" s="161">
        <f t="shared" si="4"/>
        <v>36</v>
      </c>
      <c r="Q59" s="1006"/>
      <c r="R59" s="1005"/>
      <c r="S59" s="1002"/>
      <c r="U59" s="414">
        <f t="shared" si="5"/>
        <v>36</v>
      </c>
    </row>
    <row r="60" spans="1:21" ht="15.75" customHeight="1" thickBot="1" x14ac:dyDescent="0.3">
      <c r="A60" s="306"/>
      <c r="B60" s="307"/>
      <c r="C60" s="308"/>
      <c r="D60" s="312"/>
      <c r="E60" s="655"/>
      <c r="F60" s="840">
        <f t="shared" si="0"/>
        <v>0</v>
      </c>
      <c r="G60" s="805"/>
      <c r="H60" s="667"/>
      <c r="I60" s="928"/>
      <c r="J60" s="846"/>
      <c r="K60" s="655"/>
      <c r="L60" s="854">
        <f t="shared" si="1"/>
        <v>0</v>
      </c>
      <c r="M60" s="834"/>
      <c r="N60" s="867">
        <f t="shared" si="2"/>
        <v>0</v>
      </c>
      <c r="O60" s="188">
        <f t="shared" si="30"/>
        <v>0</v>
      </c>
      <c r="P60" s="161">
        <f t="shared" si="4"/>
        <v>36</v>
      </c>
      <c r="Q60" s="1006"/>
      <c r="R60" s="1005"/>
      <c r="S60" s="1003"/>
      <c r="U60" s="414">
        <f t="shared" si="5"/>
        <v>36</v>
      </c>
    </row>
    <row r="61" spans="1:21" ht="15.75" customHeight="1" thickBot="1" x14ac:dyDescent="0.3">
      <c r="A61" s="166"/>
      <c r="B61" s="165"/>
      <c r="C61" s="164"/>
      <c r="D61" s="344"/>
      <c r="E61" s="818"/>
      <c r="F61" s="841">
        <f t="shared" si="0"/>
        <v>0</v>
      </c>
      <c r="G61" s="806"/>
      <c r="H61" s="605"/>
      <c r="I61" s="929"/>
      <c r="J61" s="847"/>
      <c r="K61" s="818"/>
      <c r="L61" s="855">
        <f t="shared" si="1"/>
        <v>0</v>
      </c>
      <c r="M61" s="836"/>
      <c r="N61" s="868">
        <f t="shared" si="2"/>
        <v>0</v>
      </c>
      <c r="O61" s="188">
        <f t="shared" si="30"/>
        <v>0</v>
      </c>
      <c r="P61" s="161"/>
      <c r="Q61" s="1006">
        <f>(O61+O62+O63+O64)</f>
        <v>0</v>
      </c>
      <c r="R61" s="1004">
        <f t="shared" ref="R61" si="33">(O61+O62+O63+O64)-MIN(O61,O62,O63,O64)</f>
        <v>0</v>
      </c>
      <c r="S61" s="1001"/>
      <c r="U61" s="414">
        <f t="shared" si="5"/>
        <v>0</v>
      </c>
    </row>
    <row r="62" spans="1:21" ht="15.75" customHeight="1" thickBot="1" x14ac:dyDescent="0.3">
      <c r="A62" s="163"/>
      <c r="B62" s="162"/>
      <c r="C62" s="139"/>
      <c r="D62" s="261"/>
      <c r="E62" s="648"/>
      <c r="F62" s="838">
        <f t="shared" si="0"/>
        <v>0</v>
      </c>
      <c r="G62" s="659"/>
      <c r="H62" s="799"/>
      <c r="I62" s="918"/>
      <c r="J62" s="851"/>
      <c r="K62" s="648"/>
      <c r="L62" s="852">
        <f t="shared" si="1"/>
        <v>0</v>
      </c>
      <c r="M62" s="832"/>
      <c r="N62" s="869">
        <f t="shared" si="2"/>
        <v>0</v>
      </c>
      <c r="O62" s="188">
        <f t="shared" si="30"/>
        <v>0</v>
      </c>
      <c r="P62" s="161"/>
      <c r="Q62" s="1006"/>
      <c r="R62" s="1005"/>
      <c r="S62" s="1002"/>
      <c r="U62" s="414">
        <f t="shared" si="5"/>
        <v>0</v>
      </c>
    </row>
    <row r="63" spans="1:21" ht="15.75" customHeight="1" thickBot="1" x14ac:dyDescent="0.3">
      <c r="A63" s="163"/>
      <c r="B63" s="162"/>
      <c r="C63" s="139"/>
      <c r="D63" s="261"/>
      <c r="E63" s="818"/>
      <c r="F63" s="840">
        <f t="shared" si="0"/>
        <v>0</v>
      </c>
      <c r="G63" s="806"/>
      <c r="H63" s="605"/>
      <c r="I63" s="929"/>
      <c r="J63" s="851"/>
      <c r="K63" s="818"/>
      <c r="L63" s="854">
        <f t="shared" si="1"/>
        <v>0</v>
      </c>
      <c r="M63" s="836"/>
      <c r="N63" s="864">
        <f t="shared" si="2"/>
        <v>0</v>
      </c>
      <c r="O63" s="188">
        <f t="shared" si="30"/>
        <v>0</v>
      </c>
      <c r="P63" s="161"/>
      <c r="Q63" s="1006"/>
      <c r="R63" s="1005"/>
      <c r="S63" s="1002"/>
      <c r="U63" s="414">
        <f t="shared" si="5"/>
        <v>0</v>
      </c>
    </row>
    <row r="64" spans="1:21" ht="15.75" customHeight="1" thickBot="1" x14ac:dyDescent="0.3">
      <c r="A64" s="160"/>
      <c r="B64" s="159"/>
      <c r="C64" s="158"/>
      <c r="D64" s="312"/>
      <c r="E64" s="655"/>
      <c r="F64" s="840">
        <f t="shared" si="0"/>
        <v>0</v>
      </c>
      <c r="G64" s="805"/>
      <c r="H64" s="667"/>
      <c r="I64" s="928"/>
      <c r="J64" s="849"/>
      <c r="K64" s="655"/>
      <c r="L64" s="854">
        <f t="shared" si="1"/>
        <v>0</v>
      </c>
      <c r="M64" s="834"/>
      <c r="N64" s="867">
        <f t="shared" si="2"/>
        <v>0</v>
      </c>
      <c r="O64" s="188">
        <f t="shared" si="30"/>
        <v>0</v>
      </c>
      <c r="P64" s="161"/>
      <c r="Q64" s="1006"/>
      <c r="R64" s="1005"/>
      <c r="S64" s="1003"/>
      <c r="U64" s="414">
        <f t="shared" si="5"/>
        <v>0</v>
      </c>
    </row>
    <row r="65" spans="1:21" ht="15.75" customHeight="1" thickBot="1" x14ac:dyDescent="0.3">
      <c r="A65" s="166"/>
      <c r="B65" s="165"/>
      <c r="C65" s="164"/>
      <c r="D65" s="260"/>
      <c r="E65" s="654"/>
      <c r="F65" s="841">
        <f t="shared" si="0"/>
        <v>0</v>
      </c>
      <c r="G65" s="806"/>
      <c r="H65" s="605"/>
      <c r="I65" s="927"/>
      <c r="J65" s="850"/>
      <c r="K65" s="654"/>
      <c r="L65" s="855">
        <f t="shared" si="1"/>
        <v>0</v>
      </c>
      <c r="M65" s="835"/>
      <c r="N65" s="868">
        <f t="shared" si="2"/>
        <v>0</v>
      </c>
      <c r="O65" s="188">
        <f t="shared" si="30"/>
        <v>0</v>
      </c>
      <c r="P65" s="161"/>
      <c r="Q65" s="1006">
        <f>(O65+O66+O67+O68)</f>
        <v>0</v>
      </c>
      <c r="R65" s="1004">
        <f t="shared" ref="R65" si="34">(O65+O66+O67+O68)-MIN(O65,O66,O67,O68)</f>
        <v>0</v>
      </c>
      <c r="S65" s="1001"/>
      <c r="U65" s="414">
        <f t="shared" si="5"/>
        <v>0</v>
      </c>
    </row>
    <row r="66" spans="1:21" ht="15.75" customHeight="1" thickBot="1" x14ac:dyDescent="0.3">
      <c r="A66" s="163"/>
      <c r="B66" s="162"/>
      <c r="C66" s="139"/>
      <c r="D66" s="261"/>
      <c r="E66" s="648"/>
      <c r="F66" s="838">
        <f t="shared" si="0"/>
        <v>0</v>
      </c>
      <c r="G66" s="659"/>
      <c r="H66" s="799"/>
      <c r="I66" s="918"/>
      <c r="J66" s="848"/>
      <c r="K66" s="648"/>
      <c r="L66" s="852">
        <f t="shared" si="1"/>
        <v>0</v>
      </c>
      <c r="M66" s="832"/>
      <c r="N66" s="865">
        <f t="shared" si="2"/>
        <v>0</v>
      </c>
      <c r="O66" s="188">
        <f t="shared" si="30"/>
        <v>0</v>
      </c>
      <c r="P66" s="161"/>
      <c r="Q66" s="1006"/>
      <c r="R66" s="1005"/>
      <c r="S66" s="1002"/>
      <c r="T66" s="156"/>
      <c r="U66" s="414">
        <f t="shared" si="5"/>
        <v>0</v>
      </c>
    </row>
    <row r="67" spans="1:21" ht="15.75" customHeight="1" thickBot="1" x14ac:dyDescent="0.3">
      <c r="A67" s="163"/>
      <c r="B67" s="162"/>
      <c r="C67" s="139"/>
      <c r="D67" s="261"/>
      <c r="E67" s="648"/>
      <c r="F67" s="838">
        <f t="shared" si="0"/>
        <v>0</v>
      </c>
      <c r="G67" s="659"/>
      <c r="H67" s="799"/>
      <c r="I67" s="918"/>
      <c r="J67" s="851"/>
      <c r="K67" s="648"/>
      <c r="L67" s="852">
        <f t="shared" si="1"/>
        <v>0</v>
      </c>
      <c r="M67" s="832"/>
      <c r="N67" s="869">
        <f t="shared" si="2"/>
        <v>0</v>
      </c>
      <c r="O67" s="188">
        <f t="shared" si="30"/>
        <v>0</v>
      </c>
      <c r="P67" s="161"/>
      <c r="Q67" s="1006"/>
      <c r="R67" s="1005"/>
      <c r="S67" s="1002"/>
      <c r="U67" s="414">
        <f t="shared" si="5"/>
        <v>0</v>
      </c>
    </row>
    <row r="68" spans="1:21" ht="15.75" customHeight="1" thickBot="1" x14ac:dyDescent="0.3">
      <c r="A68" s="160"/>
      <c r="B68" s="159"/>
      <c r="C68" s="158"/>
      <c r="D68" s="312"/>
      <c r="E68" s="655"/>
      <c r="F68" s="842">
        <f t="shared" si="0"/>
        <v>0</v>
      </c>
      <c r="G68" s="808"/>
      <c r="H68" s="608"/>
      <c r="I68" s="928"/>
      <c r="J68" s="845"/>
      <c r="K68" s="655"/>
      <c r="L68" s="856">
        <f t="shared" si="1"/>
        <v>0</v>
      </c>
      <c r="M68" s="834"/>
      <c r="N68" s="870">
        <f t="shared" si="2"/>
        <v>0</v>
      </c>
      <c r="O68" s="803">
        <f t="shared" si="30"/>
        <v>0</v>
      </c>
      <c r="P68" s="416"/>
      <c r="Q68" s="1006"/>
      <c r="R68" s="1005"/>
      <c r="S68" s="1003"/>
      <c r="U68" s="414">
        <f t="shared" si="5"/>
        <v>0</v>
      </c>
    </row>
    <row r="69" spans="1:21" x14ac:dyDescent="0.25">
      <c r="A69" s="157"/>
      <c r="D69" s="99"/>
      <c r="E69" s="99"/>
      <c r="K69" s="99"/>
      <c r="M69" s="99"/>
      <c r="P69" s="99"/>
    </row>
    <row r="70" spans="1:21" x14ac:dyDescent="0.25">
      <c r="B70" s="156"/>
      <c r="D70" s="155"/>
    </row>
  </sheetData>
  <dataConsolidate/>
  <mergeCells count="55">
    <mergeCell ref="A1:R2"/>
    <mergeCell ref="A3:R3"/>
    <mergeCell ref="A4:R4"/>
    <mergeCell ref="A5:R5"/>
    <mergeCell ref="E7:F7"/>
    <mergeCell ref="I7:J7"/>
    <mergeCell ref="K7:L7"/>
    <mergeCell ref="M7:N7"/>
    <mergeCell ref="R7:R8"/>
    <mergeCell ref="Q9:Q12"/>
    <mergeCell ref="R9:R12"/>
    <mergeCell ref="Q13:Q16"/>
    <mergeCell ref="R13:R16"/>
    <mergeCell ref="Q17:Q20"/>
    <mergeCell ref="R17:R20"/>
    <mergeCell ref="Q33:Q36"/>
    <mergeCell ref="R33:R36"/>
    <mergeCell ref="Q37:Q40"/>
    <mergeCell ref="R37:R40"/>
    <mergeCell ref="Q41:Q44"/>
    <mergeCell ref="R41:R44"/>
    <mergeCell ref="Q29:Q32"/>
    <mergeCell ref="R29:R32"/>
    <mergeCell ref="Q21:Q24"/>
    <mergeCell ref="R21:R24"/>
    <mergeCell ref="Q25:Q28"/>
    <mergeCell ref="R25:R28"/>
    <mergeCell ref="Q45:Q48"/>
    <mergeCell ref="R45:R48"/>
    <mergeCell ref="S53:S56"/>
    <mergeCell ref="S57:S60"/>
    <mergeCell ref="S45:S48"/>
    <mergeCell ref="R57:R60"/>
    <mergeCell ref="Q49:Q52"/>
    <mergeCell ref="R49:R52"/>
    <mergeCell ref="Q53:Q56"/>
    <mergeCell ref="R53:R56"/>
    <mergeCell ref="Q57:Q60"/>
    <mergeCell ref="R61:R64"/>
    <mergeCell ref="S61:S64"/>
    <mergeCell ref="Q61:Q64"/>
    <mergeCell ref="Q65:Q68"/>
    <mergeCell ref="R65:R68"/>
    <mergeCell ref="S65:S68"/>
    <mergeCell ref="S7:S8"/>
    <mergeCell ref="S13:S16"/>
    <mergeCell ref="S17:S20"/>
    <mergeCell ref="S21:S24"/>
    <mergeCell ref="S49:S52"/>
    <mergeCell ref="S25:S28"/>
    <mergeCell ref="S29:S32"/>
    <mergeCell ref="S33:S36"/>
    <mergeCell ref="S37:S40"/>
    <mergeCell ref="S41:S44"/>
    <mergeCell ref="S9:S12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9"/>
  <sheetViews>
    <sheetView topLeftCell="A4" zoomScale="110" zoomScaleNormal="110" workbookViewId="0">
      <selection activeCell="U46" sqref="U46"/>
    </sheetView>
  </sheetViews>
  <sheetFormatPr defaultRowHeight="15" x14ac:dyDescent="0.25"/>
  <cols>
    <col min="1" max="1" width="11" style="98" customWidth="1"/>
    <col min="2" max="2" width="8.85546875" style="98" customWidth="1"/>
    <col min="3" max="3" width="7.140625" style="98" customWidth="1"/>
    <col min="4" max="4" width="30.140625" style="98" customWidth="1"/>
    <col min="5" max="18" width="5" style="98" customWidth="1"/>
    <col min="19" max="19" width="9.42578125" style="98" customWidth="1"/>
    <col min="20" max="20" width="9.85546875" style="98" customWidth="1"/>
    <col min="21" max="16384" width="9.140625" style="98"/>
  </cols>
  <sheetData>
    <row r="1" spans="1:22" x14ac:dyDescent="0.25">
      <c r="A1" s="1008" t="s">
        <v>85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  <c r="T1" s="1008"/>
    </row>
    <row r="2" spans="1:22" x14ac:dyDescent="0.25">
      <c r="A2" s="1008"/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</row>
    <row r="3" spans="1:22" x14ac:dyDescent="0.25">
      <c r="A3" s="1010" t="s">
        <v>50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</row>
    <row r="4" spans="1:22" x14ac:dyDescent="0.25">
      <c r="A4" s="1016">
        <v>42803</v>
      </c>
      <c r="B4" s="1017"/>
      <c r="C4" s="1017"/>
      <c r="D4" s="1017"/>
      <c r="E4" s="1017"/>
      <c r="F4" s="1017"/>
      <c r="G4" s="1017"/>
      <c r="H4" s="1017"/>
      <c r="I4" s="1017"/>
      <c r="J4" s="1017"/>
      <c r="K4" s="1017"/>
      <c r="L4" s="1017"/>
      <c r="M4" s="1017"/>
      <c r="N4" s="1017"/>
      <c r="O4" s="1017"/>
      <c r="P4" s="1017"/>
      <c r="Q4" s="1017"/>
      <c r="R4" s="1017"/>
      <c r="S4" s="1017"/>
      <c r="T4" s="1017"/>
    </row>
    <row r="5" spans="1:22" x14ac:dyDescent="0.25">
      <c r="A5" s="1010" t="s">
        <v>51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</row>
    <row r="6" spans="1:22" ht="15.75" thickBot="1" x14ac:dyDescent="0.3">
      <c r="R6" s="155"/>
    </row>
    <row r="7" spans="1:22" x14ac:dyDescent="0.25">
      <c r="A7" s="186" t="s">
        <v>1</v>
      </c>
      <c r="B7" s="185" t="s">
        <v>2</v>
      </c>
      <c r="C7" s="185" t="s">
        <v>41</v>
      </c>
      <c r="D7" s="184" t="s">
        <v>4</v>
      </c>
      <c r="E7" s="1011" t="s">
        <v>47</v>
      </c>
      <c r="F7" s="1018"/>
      <c r="G7" s="1019"/>
      <c r="H7" s="759"/>
      <c r="I7" s="759"/>
      <c r="J7" s="1018" t="s">
        <v>39</v>
      </c>
      <c r="K7" s="1018"/>
      <c r="L7" s="1019"/>
      <c r="M7" s="1020" t="s">
        <v>46</v>
      </c>
      <c r="N7" s="1018"/>
      <c r="O7" s="1019"/>
      <c r="P7" s="1020" t="s">
        <v>45</v>
      </c>
      <c r="Q7" s="1018"/>
      <c r="R7" s="1019"/>
      <c r="S7" s="183" t="s">
        <v>24</v>
      </c>
      <c r="T7" s="182" t="s">
        <v>7</v>
      </c>
    </row>
    <row r="8" spans="1:22" ht="15.75" thickBot="1" x14ac:dyDescent="0.3">
      <c r="A8" s="181"/>
      <c r="B8" s="180"/>
      <c r="C8" s="180"/>
      <c r="D8" s="179"/>
      <c r="E8" s="178" t="s">
        <v>33</v>
      </c>
      <c r="F8" s="911" t="s">
        <v>32</v>
      </c>
      <c r="G8" s="196" t="s">
        <v>49</v>
      </c>
      <c r="H8" s="872"/>
      <c r="I8" s="178"/>
      <c r="J8" s="909" t="s">
        <v>33</v>
      </c>
      <c r="K8" s="910" t="s">
        <v>32</v>
      </c>
      <c r="L8" s="194" t="s">
        <v>49</v>
      </c>
      <c r="M8" s="177" t="s">
        <v>33</v>
      </c>
      <c r="N8" s="910" t="s">
        <v>32</v>
      </c>
      <c r="O8" s="195" t="s">
        <v>49</v>
      </c>
      <c r="P8" s="177" t="s">
        <v>33</v>
      </c>
      <c r="Q8" s="910" t="s">
        <v>32</v>
      </c>
      <c r="R8" s="194" t="s">
        <v>49</v>
      </c>
      <c r="S8" s="175" t="s">
        <v>31</v>
      </c>
      <c r="T8" s="174" t="s">
        <v>31</v>
      </c>
    </row>
    <row r="9" spans="1:22" ht="15.75" thickBot="1" x14ac:dyDescent="0.3">
      <c r="A9" s="166" t="s">
        <v>19</v>
      </c>
      <c r="B9" s="1053" t="s">
        <v>20</v>
      </c>
      <c r="C9" s="1059">
        <v>1997</v>
      </c>
      <c r="D9" s="344" t="s">
        <v>18</v>
      </c>
      <c r="E9" s="233">
        <v>45</v>
      </c>
      <c r="F9" s="231">
        <f>E9*1.5</f>
        <v>67.5</v>
      </c>
      <c r="G9" s="280">
        <v>1</v>
      </c>
      <c r="H9" s="941">
        <v>9.11</v>
      </c>
      <c r="I9" s="942">
        <v>9.0500000000000007</v>
      </c>
      <c r="J9" s="905">
        <v>9.2100000000000009</v>
      </c>
      <c r="K9" s="279">
        <v>69.000000000000028</v>
      </c>
      <c r="L9" s="474">
        <v>2</v>
      </c>
      <c r="M9" s="330">
        <v>25</v>
      </c>
      <c r="N9" s="500">
        <f>M9*3</f>
        <v>75</v>
      </c>
      <c r="O9" s="474">
        <v>2</v>
      </c>
      <c r="P9" s="232">
        <v>35</v>
      </c>
      <c r="Q9" s="354">
        <f>P9*1.5</f>
        <v>52.5</v>
      </c>
      <c r="R9" s="353">
        <v>3</v>
      </c>
      <c r="S9" s="1066">
        <f>(F9+K9+N9+Q9)</f>
        <v>264</v>
      </c>
      <c r="T9" s="882">
        <f>RANK(S9,$S$9:$S$60)</f>
        <v>1</v>
      </c>
      <c r="V9" s="414">
        <f>T9</f>
        <v>1</v>
      </c>
    </row>
    <row r="10" spans="1:22" ht="15.75" thickBot="1" x14ac:dyDescent="0.3">
      <c r="A10" s="29" t="s">
        <v>80</v>
      </c>
      <c r="B10" s="442" t="s">
        <v>71</v>
      </c>
      <c r="C10" s="254">
        <v>1998</v>
      </c>
      <c r="D10" s="199" t="s">
        <v>99</v>
      </c>
      <c r="E10" s="233">
        <v>27</v>
      </c>
      <c r="F10" s="496">
        <f>E10*1.5</f>
        <v>40.5</v>
      </c>
      <c r="G10" s="883"/>
      <c r="H10" s="943">
        <v>8.68</v>
      </c>
      <c r="I10" s="944">
        <v>8.7200000000000006</v>
      </c>
      <c r="J10" s="906">
        <v>9</v>
      </c>
      <c r="K10" s="885">
        <v>65</v>
      </c>
      <c r="L10" s="886">
        <v>3</v>
      </c>
      <c r="M10" s="330">
        <v>22</v>
      </c>
      <c r="N10" s="501">
        <f>M10*3</f>
        <v>66</v>
      </c>
      <c r="O10" s="886"/>
      <c r="P10" s="232">
        <v>35</v>
      </c>
      <c r="Q10" s="888">
        <f>P10*1.5</f>
        <v>52.5</v>
      </c>
      <c r="R10" s="889"/>
      <c r="S10" s="890">
        <f>(F10+K10+N10+Q10)</f>
        <v>224</v>
      </c>
      <c r="T10" s="891">
        <f>RANK(S10,$S$9:$S$60)</f>
        <v>2</v>
      </c>
      <c r="V10" s="414">
        <f>T10</f>
        <v>2</v>
      </c>
    </row>
    <row r="11" spans="1:22" ht="15.75" thickBot="1" x14ac:dyDescent="0.3">
      <c r="A11" s="29" t="s">
        <v>183</v>
      </c>
      <c r="B11" s="442" t="s">
        <v>56</v>
      </c>
      <c r="C11" s="254">
        <v>1997</v>
      </c>
      <c r="D11" s="200" t="s">
        <v>185</v>
      </c>
      <c r="E11" s="233">
        <v>39</v>
      </c>
      <c r="F11" s="496">
        <f>E11*1.5</f>
        <v>58.5</v>
      </c>
      <c r="G11" s="883">
        <v>2</v>
      </c>
      <c r="H11" s="943">
        <v>8.34</v>
      </c>
      <c r="I11" s="944">
        <v>8.2100000000000009</v>
      </c>
      <c r="J11" s="907">
        <v>8.23</v>
      </c>
      <c r="K11" s="885">
        <v>51.000000000000014</v>
      </c>
      <c r="L11" s="894"/>
      <c r="M11" s="330">
        <v>19</v>
      </c>
      <c r="N11" s="496">
        <f>M11*3</f>
        <v>57</v>
      </c>
      <c r="O11" s="886"/>
      <c r="P11" s="232">
        <v>27</v>
      </c>
      <c r="Q11" s="888">
        <f>P11*1.5</f>
        <v>40.5</v>
      </c>
      <c r="R11" s="889"/>
      <c r="S11" s="890">
        <f>(F11+K11+N11+Q11)</f>
        <v>207</v>
      </c>
      <c r="T11" s="891">
        <f>RANK(S11,$S$9:$S$60)</f>
        <v>3</v>
      </c>
      <c r="V11" s="414">
        <f>T11</f>
        <v>3</v>
      </c>
    </row>
    <row r="12" spans="1:22" ht="15.75" thickBot="1" x14ac:dyDescent="0.3">
      <c r="A12" s="240" t="s">
        <v>157</v>
      </c>
      <c r="B12" s="1055" t="s">
        <v>68</v>
      </c>
      <c r="C12" s="1061">
        <v>1998</v>
      </c>
      <c r="D12" s="1063" t="s">
        <v>163</v>
      </c>
      <c r="E12" s="233">
        <v>22</v>
      </c>
      <c r="F12" s="496">
        <f>E12*1.5</f>
        <v>33</v>
      </c>
      <c r="G12" s="883"/>
      <c r="H12" s="943">
        <v>0</v>
      </c>
      <c r="I12" s="944">
        <v>8.15</v>
      </c>
      <c r="J12" s="908">
        <v>8.18</v>
      </c>
      <c r="K12" s="885">
        <v>47</v>
      </c>
      <c r="L12" s="894"/>
      <c r="M12" s="330">
        <v>20</v>
      </c>
      <c r="N12" s="501">
        <f>M12*3</f>
        <v>60</v>
      </c>
      <c r="O12" s="886"/>
      <c r="P12" s="232">
        <v>43</v>
      </c>
      <c r="Q12" s="888">
        <f>P12*1.5</f>
        <v>64.5</v>
      </c>
      <c r="R12" s="889">
        <v>1</v>
      </c>
      <c r="S12" s="897">
        <f>(F12+K12+N12+Q12)</f>
        <v>204.5</v>
      </c>
      <c r="T12" s="891">
        <f>RANK(S12,$S$9:$S$60)</f>
        <v>4</v>
      </c>
      <c r="V12" s="414">
        <f>T12</f>
        <v>4</v>
      </c>
    </row>
    <row r="13" spans="1:22" ht="15.75" thickBot="1" x14ac:dyDescent="0.3">
      <c r="A13" s="30" t="s">
        <v>70</v>
      </c>
      <c r="B13" s="33" t="s">
        <v>8</v>
      </c>
      <c r="C13" s="36">
        <v>1998</v>
      </c>
      <c r="D13" s="214" t="s">
        <v>18</v>
      </c>
      <c r="E13" s="233">
        <v>35</v>
      </c>
      <c r="F13" s="495">
        <f>E13*1.5</f>
        <v>52.5</v>
      </c>
      <c r="G13" s="874">
        <v>3</v>
      </c>
      <c r="H13" s="945">
        <v>7.37</v>
      </c>
      <c r="I13" s="946">
        <v>0</v>
      </c>
      <c r="J13" s="908">
        <v>0</v>
      </c>
      <c r="K13" s="875">
        <v>33.000000000000007</v>
      </c>
      <c r="L13" s="895"/>
      <c r="M13" s="330">
        <v>25</v>
      </c>
      <c r="N13" s="876">
        <f>M13*3</f>
        <v>75</v>
      </c>
      <c r="O13" s="877">
        <v>3</v>
      </c>
      <c r="P13" s="232">
        <v>29</v>
      </c>
      <c r="Q13" s="879">
        <f>P13*1.5</f>
        <v>43.5</v>
      </c>
      <c r="R13" s="880"/>
      <c r="S13" s="952">
        <f>(F13+K13+N13+Q13)</f>
        <v>204</v>
      </c>
      <c r="T13" s="896">
        <f>RANK(S13,$S$9:$S$60)</f>
        <v>5</v>
      </c>
      <c r="V13" s="414">
        <f>T13</f>
        <v>5</v>
      </c>
    </row>
    <row r="14" spans="1:22" ht="15.75" thickBot="1" x14ac:dyDescent="0.3">
      <c r="A14" s="42" t="s">
        <v>122</v>
      </c>
      <c r="B14" s="44" t="s">
        <v>123</v>
      </c>
      <c r="C14" s="40">
        <v>1998</v>
      </c>
      <c r="D14" s="343" t="s">
        <v>112</v>
      </c>
      <c r="E14" s="233">
        <v>31</v>
      </c>
      <c r="F14" s="496">
        <f>E14*1.5</f>
        <v>46.5</v>
      </c>
      <c r="G14" s="883"/>
      <c r="H14" s="943">
        <v>0</v>
      </c>
      <c r="I14" s="944">
        <v>7.5</v>
      </c>
      <c r="J14" s="908">
        <v>8.14</v>
      </c>
      <c r="K14" s="885">
        <v>47</v>
      </c>
      <c r="L14" s="894"/>
      <c r="M14" s="330">
        <v>19</v>
      </c>
      <c r="N14" s="501">
        <f>M14*3</f>
        <v>57</v>
      </c>
      <c r="O14" s="886"/>
      <c r="P14" s="232">
        <v>32</v>
      </c>
      <c r="Q14" s="888">
        <f>P14*1.5</f>
        <v>48</v>
      </c>
      <c r="R14" s="889"/>
      <c r="S14" s="890">
        <f>(F14+K14+N14+Q14)</f>
        <v>198.5</v>
      </c>
      <c r="T14" s="891">
        <f>RANK(S14,$S$9:$S$60)</f>
        <v>6</v>
      </c>
      <c r="V14" s="414">
        <f>T14</f>
        <v>6</v>
      </c>
    </row>
    <row r="15" spans="1:22" ht="15.75" thickBot="1" x14ac:dyDescent="0.3">
      <c r="A15" s="29" t="s">
        <v>64</v>
      </c>
      <c r="B15" s="32" t="s">
        <v>56</v>
      </c>
      <c r="C15" s="35">
        <v>1999</v>
      </c>
      <c r="D15" s="199" t="s">
        <v>18</v>
      </c>
      <c r="E15" s="233">
        <v>33</v>
      </c>
      <c r="F15" s="496">
        <f>E15*1.5</f>
        <v>49.5</v>
      </c>
      <c r="G15" s="883"/>
      <c r="H15" s="943">
        <v>7.87</v>
      </c>
      <c r="I15" s="944">
        <v>8.0399999999999991</v>
      </c>
      <c r="J15" s="908">
        <v>8</v>
      </c>
      <c r="K15" s="885">
        <v>45</v>
      </c>
      <c r="L15" s="894"/>
      <c r="M15" s="330">
        <v>20</v>
      </c>
      <c r="N15" s="501">
        <f>M15*3</f>
        <v>60</v>
      </c>
      <c r="O15" s="886"/>
      <c r="P15" s="232">
        <v>27</v>
      </c>
      <c r="Q15" s="888">
        <f>P15*1.5</f>
        <v>40.5</v>
      </c>
      <c r="R15" s="889"/>
      <c r="S15" s="890">
        <f>(F15+K15+N15+Q15)</f>
        <v>195</v>
      </c>
      <c r="T15" s="891">
        <f>RANK(S15,$S$9:$S$60)</f>
        <v>7</v>
      </c>
      <c r="V15" s="414">
        <f>T15</f>
        <v>7</v>
      </c>
    </row>
    <row r="16" spans="1:22" ht="15.75" thickBot="1" x14ac:dyDescent="0.3">
      <c r="A16" s="306" t="s">
        <v>78</v>
      </c>
      <c r="B16" s="307" t="s">
        <v>79</v>
      </c>
      <c r="C16" s="308">
        <v>1999</v>
      </c>
      <c r="D16" s="259" t="s">
        <v>18</v>
      </c>
      <c r="E16" s="233">
        <v>25</v>
      </c>
      <c r="F16" s="496">
        <f>E16*1.5</f>
        <v>37.5</v>
      </c>
      <c r="G16" s="883"/>
      <c r="H16" s="943">
        <v>0</v>
      </c>
      <c r="I16" s="944">
        <v>7.69</v>
      </c>
      <c r="J16" s="906">
        <v>7.65</v>
      </c>
      <c r="K16" s="885">
        <v>37.000000000000014</v>
      </c>
      <c r="L16" s="886"/>
      <c r="M16" s="330">
        <v>26</v>
      </c>
      <c r="N16" s="496">
        <f>M16*3</f>
        <v>78</v>
      </c>
      <c r="O16" s="886">
        <v>1</v>
      </c>
      <c r="P16" s="232">
        <v>28</v>
      </c>
      <c r="Q16" s="888">
        <f>P16*1.5</f>
        <v>42</v>
      </c>
      <c r="R16" s="889"/>
      <c r="S16" s="897">
        <f>(F16+K16+N16+Q16)</f>
        <v>194.5</v>
      </c>
      <c r="T16" s="891">
        <f>RANK(S16,$S$9:$S$60)</f>
        <v>8</v>
      </c>
      <c r="V16" s="414">
        <f>T16</f>
        <v>8</v>
      </c>
    </row>
    <row r="17" spans="1:22" ht="15.75" thickBot="1" x14ac:dyDescent="0.3">
      <c r="A17" s="115" t="s">
        <v>158</v>
      </c>
      <c r="B17" s="1058" t="s">
        <v>159</v>
      </c>
      <c r="C17" s="167">
        <v>1998</v>
      </c>
      <c r="D17" s="1064" t="s">
        <v>163</v>
      </c>
      <c r="E17" s="233">
        <v>23</v>
      </c>
      <c r="F17" s="495">
        <f>E17*1.5</f>
        <v>34.5</v>
      </c>
      <c r="G17" s="874"/>
      <c r="H17" s="945">
        <v>7.5</v>
      </c>
      <c r="I17" s="946">
        <v>7.55</v>
      </c>
      <c r="J17" s="907">
        <v>7.43</v>
      </c>
      <c r="K17" s="875">
        <v>35</v>
      </c>
      <c r="L17" s="895"/>
      <c r="M17" s="330">
        <v>20</v>
      </c>
      <c r="N17" s="876">
        <f>M17*3</f>
        <v>60</v>
      </c>
      <c r="O17" s="877"/>
      <c r="P17" s="232">
        <v>41</v>
      </c>
      <c r="Q17" s="879">
        <f>P17*1.5</f>
        <v>61.5</v>
      </c>
      <c r="R17" s="880">
        <v>2</v>
      </c>
      <c r="S17" s="1067">
        <f>(F17+K17+N17+Q17)</f>
        <v>191</v>
      </c>
      <c r="T17" s="896">
        <f>RANK(S17,$S$9:$S$60)</f>
        <v>9</v>
      </c>
      <c r="V17" s="414">
        <f>T17</f>
        <v>9</v>
      </c>
    </row>
    <row r="18" spans="1:22" ht="15.75" thickBot="1" x14ac:dyDescent="0.3">
      <c r="A18" s="163" t="s">
        <v>117</v>
      </c>
      <c r="B18" s="162" t="s">
        <v>118</v>
      </c>
      <c r="C18" s="139">
        <v>1997</v>
      </c>
      <c r="D18" s="261" t="s">
        <v>121</v>
      </c>
      <c r="E18" s="233">
        <v>25</v>
      </c>
      <c r="F18" s="496">
        <f>E18*1.5</f>
        <v>37.5</v>
      </c>
      <c r="G18" s="883"/>
      <c r="H18" s="943">
        <v>0</v>
      </c>
      <c r="I18" s="944">
        <v>8.32</v>
      </c>
      <c r="J18" s="908">
        <v>8.61</v>
      </c>
      <c r="K18" s="885">
        <v>57</v>
      </c>
      <c r="L18" s="894"/>
      <c r="M18" s="330">
        <v>21</v>
      </c>
      <c r="N18" s="501">
        <f>M18*3</f>
        <v>63</v>
      </c>
      <c r="O18" s="886"/>
      <c r="P18" s="232">
        <v>19</v>
      </c>
      <c r="Q18" s="888">
        <f>P18*1.5</f>
        <v>28.5</v>
      </c>
      <c r="R18" s="889"/>
      <c r="S18" s="890">
        <f>(F18+K18+N18+Q18)</f>
        <v>186</v>
      </c>
      <c r="T18" s="891">
        <f>RANK(S18,$S$9:$S$60)</f>
        <v>10</v>
      </c>
      <c r="V18" s="414">
        <f>T18</f>
        <v>10</v>
      </c>
    </row>
    <row r="19" spans="1:22" ht="15.75" thickBot="1" x14ac:dyDescent="0.3">
      <c r="A19" s="29" t="s">
        <v>139</v>
      </c>
      <c r="B19" s="32" t="s">
        <v>140</v>
      </c>
      <c r="C19" s="35">
        <v>1997</v>
      </c>
      <c r="D19" s="200" t="s">
        <v>146</v>
      </c>
      <c r="E19" s="233">
        <v>24</v>
      </c>
      <c r="F19" s="496">
        <f>E19*1.5</f>
        <v>36</v>
      </c>
      <c r="G19" s="883"/>
      <c r="H19" s="943">
        <v>9.33</v>
      </c>
      <c r="I19" s="944">
        <v>9.4</v>
      </c>
      <c r="J19" s="906">
        <v>9.4</v>
      </c>
      <c r="K19" s="885">
        <v>73</v>
      </c>
      <c r="L19" s="886">
        <v>1</v>
      </c>
      <c r="M19" s="330">
        <v>14</v>
      </c>
      <c r="N19" s="501">
        <f>M19*3</f>
        <v>42</v>
      </c>
      <c r="O19" s="886"/>
      <c r="P19" s="232">
        <v>22</v>
      </c>
      <c r="Q19" s="888">
        <f>P19*1.5</f>
        <v>33</v>
      </c>
      <c r="R19" s="889"/>
      <c r="S19" s="893">
        <f>(F19+K19+N19+Q19)</f>
        <v>184</v>
      </c>
      <c r="T19" s="891">
        <f>RANK(S19,$S$9:$S$60)</f>
        <v>11</v>
      </c>
      <c r="U19" s="155"/>
      <c r="V19" s="414">
        <f>T19</f>
        <v>11</v>
      </c>
    </row>
    <row r="20" spans="1:22" ht="15.75" thickBot="1" x14ac:dyDescent="0.3">
      <c r="A20" s="211" t="s">
        <v>152</v>
      </c>
      <c r="B20" s="212" t="s">
        <v>153</v>
      </c>
      <c r="C20" s="213">
        <v>1997</v>
      </c>
      <c r="D20" s="1063" t="s">
        <v>156</v>
      </c>
      <c r="E20" s="233">
        <v>19</v>
      </c>
      <c r="F20" s="496">
        <f>E20*1.5</f>
        <v>28.5</v>
      </c>
      <c r="G20" s="883"/>
      <c r="H20" s="943">
        <v>7.82</v>
      </c>
      <c r="I20" s="944">
        <v>8.2100000000000009</v>
      </c>
      <c r="J20" s="907">
        <v>7.92</v>
      </c>
      <c r="K20" s="885">
        <v>49.000000000000028</v>
      </c>
      <c r="L20" s="894"/>
      <c r="M20" s="330">
        <v>18</v>
      </c>
      <c r="N20" s="501">
        <f>M20*3</f>
        <v>54</v>
      </c>
      <c r="O20" s="886"/>
      <c r="P20" s="232">
        <v>31</v>
      </c>
      <c r="Q20" s="888">
        <f>P20*1.5</f>
        <v>46.5</v>
      </c>
      <c r="R20" s="889"/>
      <c r="S20" s="890">
        <f>(F20+K20+N20+Q20)</f>
        <v>178.00000000000003</v>
      </c>
      <c r="T20" s="891">
        <f>RANK(S20,$S$9:$S$60)</f>
        <v>12</v>
      </c>
      <c r="V20" s="414">
        <f>T20</f>
        <v>12</v>
      </c>
    </row>
    <row r="21" spans="1:22" ht="15.75" thickBot="1" x14ac:dyDescent="0.3">
      <c r="A21" s="30" t="s">
        <v>115</v>
      </c>
      <c r="B21" s="452" t="s">
        <v>116</v>
      </c>
      <c r="C21" s="454">
        <v>1997</v>
      </c>
      <c r="D21" s="1065" t="s">
        <v>121</v>
      </c>
      <c r="E21" s="233">
        <v>19</v>
      </c>
      <c r="F21" s="496">
        <f>E21*1.5</f>
        <v>28.5</v>
      </c>
      <c r="G21" s="883"/>
      <c r="H21" s="943">
        <v>8.61</v>
      </c>
      <c r="I21" s="944">
        <v>8.5299999999999994</v>
      </c>
      <c r="J21" s="908">
        <v>8.66</v>
      </c>
      <c r="K21" s="885">
        <v>57</v>
      </c>
      <c r="L21" s="894"/>
      <c r="M21" s="330">
        <v>17</v>
      </c>
      <c r="N21" s="501">
        <f>M21*3</f>
        <v>51</v>
      </c>
      <c r="O21" s="886"/>
      <c r="P21" s="232">
        <v>27</v>
      </c>
      <c r="Q21" s="888">
        <f>P21*1.5</f>
        <v>40.5</v>
      </c>
      <c r="R21" s="889"/>
      <c r="S21" s="890">
        <f>(F21+K21+N21+Q21)</f>
        <v>177</v>
      </c>
      <c r="T21" s="891">
        <f>RANK(S21,$S$9:$S$60)</f>
        <v>13</v>
      </c>
      <c r="V21" s="414">
        <f>T21</f>
        <v>13</v>
      </c>
    </row>
    <row r="22" spans="1:22" ht="15.75" thickBot="1" x14ac:dyDescent="0.3">
      <c r="A22" s="29" t="s">
        <v>145</v>
      </c>
      <c r="B22" s="32" t="s">
        <v>52</v>
      </c>
      <c r="C22" s="35">
        <v>1999</v>
      </c>
      <c r="D22" s="198" t="s">
        <v>146</v>
      </c>
      <c r="E22" s="233">
        <v>26</v>
      </c>
      <c r="F22" s="496">
        <f>E22*1.5</f>
        <v>39</v>
      </c>
      <c r="G22" s="883"/>
      <c r="H22" s="943">
        <v>7.33</v>
      </c>
      <c r="I22" s="944">
        <v>7.28</v>
      </c>
      <c r="J22" s="906">
        <v>7.55</v>
      </c>
      <c r="K22" s="885">
        <v>35</v>
      </c>
      <c r="L22" s="894"/>
      <c r="M22" s="330">
        <v>20</v>
      </c>
      <c r="N22" s="501">
        <f>M22*3</f>
        <v>60</v>
      </c>
      <c r="O22" s="886"/>
      <c r="P22" s="232">
        <v>25</v>
      </c>
      <c r="Q22" s="888">
        <f>P22*1.5</f>
        <v>37.5</v>
      </c>
      <c r="R22" s="889"/>
      <c r="S22" s="890">
        <f>(F22+K22+N22+Q22)</f>
        <v>171.5</v>
      </c>
      <c r="T22" s="891">
        <f>RANK(S22,$S$9:$S$60)</f>
        <v>14</v>
      </c>
      <c r="V22" s="414">
        <f>T22</f>
        <v>14</v>
      </c>
    </row>
    <row r="23" spans="1:22" ht="15.75" thickBot="1" x14ac:dyDescent="0.3">
      <c r="A23" s="163" t="s">
        <v>113</v>
      </c>
      <c r="B23" s="162" t="s">
        <v>114</v>
      </c>
      <c r="C23" s="164">
        <v>2000</v>
      </c>
      <c r="D23" s="312" t="s">
        <v>121</v>
      </c>
      <c r="E23" s="233">
        <v>21</v>
      </c>
      <c r="F23" s="496">
        <f>E23*1.5</f>
        <v>31.5</v>
      </c>
      <c r="G23" s="883"/>
      <c r="H23" s="943">
        <v>0</v>
      </c>
      <c r="I23" s="944">
        <v>8.3699999999999992</v>
      </c>
      <c r="J23" s="906">
        <v>8.42</v>
      </c>
      <c r="K23" s="885">
        <v>53</v>
      </c>
      <c r="L23" s="894"/>
      <c r="M23" s="330">
        <v>17</v>
      </c>
      <c r="N23" s="501">
        <f>M23*3</f>
        <v>51</v>
      </c>
      <c r="O23" s="886"/>
      <c r="P23" s="232">
        <v>24</v>
      </c>
      <c r="Q23" s="888">
        <f>P23*1.5</f>
        <v>36</v>
      </c>
      <c r="R23" s="889"/>
      <c r="S23" s="893">
        <f>(F23+K23+N23+Q23)</f>
        <v>171.5</v>
      </c>
      <c r="T23" s="891">
        <f>RANK(S23,$S$9:$S$60)</f>
        <v>14</v>
      </c>
      <c r="V23" s="414">
        <f>T23</f>
        <v>14</v>
      </c>
    </row>
    <row r="24" spans="1:22" ht="15.75" thickBot="1" x14ac:dyDescent="0.3">
      <c r="A24" s="160" t="s">
        <v>100</v>
      </c>
      <c r="B24" s="159" t="s">
        <v>101</v>
      </c>
      <c r="C24" s="158">
        <v>1999</v>
      </c>
      <c r="D24" s="312" t="s">
        <v>98</v>
      </c>
      <c r="E24" s="233">
        <v>28</v>
      </c>
      <c r="F24" s="496">
        <f>E24*1.5</f>
        <v>42</v>
      </c>
      <c r="G24" s="883"/>
      <c r="H24" s="943">
        <v>8.51</v>
      </c>
      <c r="I24" s="944">
        <v>8.83</v>
      </c>
      <c r="J24" s="906">
        <v>8.8699999999999992</v>
      </c>
      <c r="K24" s="885">
        <v>61.000000000000014</v>
      </c>
      <c r="L24" s="886"/>
      <c r="M24" s="330">
        <v>12</v>
      </c>
      <c r="N24" s="501">
        <f>M24*3</f>
        <v>36</v>
      </c>
      <c r="O24" s="886"/>
      <c r="P24" s="232">
        <v>21</v>
      </c>
      <c r="Q24" s="888">
        <f>P24*1.5</f>
        <v>31.5</v>
      </c>
      <c r="R24" s="889"/>
      <c r="S24" s="893">
        <f>(F24+K24+N24+Q24)</f>
        <v>170.5</v>
      </c>
      <c r="T24" s="891">
        <f>RANK(S24,$S$9:$S$60)</f>
        <v>16</v>
      </c>
      <c r="V24" s="414">
        <f>T24</f>
        <v>16</v>
      </c>
    </row>
    <row r="25" spans="1:22" ht="15.75" thickBot="1" x14ac:dyDescent="0.3">
      <c r="A25" s="166" t="s">
        <v>179</v>
      </c>
      <c r="B25" s="1053" t="s">
        <v>180</v>
      </c>
      <c r="C25" s="1059">
        <v>1999</v>
      </c>
      <c r="D25" s="251" t="s">
        <v>185</v>
      </c>
      <c r="E25" s="233">
        <v>22</v>
      </c>
      <c r="F25" s="496">
        <f>E25*1.5</f>
        <v>33</v>
      </c>
      <c r="G25" s="883"/>
      <c r="H25" s="943">
        <v>7.5</v>
      </c>
      <c r="I25" s="944">
        <v>7.5</v>
      </c>
      <c r="J25" s="906">
        <v>7.67</v>
      </c>
      <c r="K25" s="885">
        <v>37.000000000000014</v>
      </c>
      <c r="L25" s="894"/>
      <c r="M25" s="330">
        <v>17</v>
      </c>
      <c r="N25" s="496">
        <f>M25*3</f>
        <v>51</v>
      </c>
      <c r="O25" s="886"/>
      <c r="P25" s="232">
        <v>32</v>
      </c>
      <c r="Q25" s="888">
        <f>P25*1.5</f>
        <v>48</v>
      </c>
      <c r="R25" s="889"/>
      <c r="S25" s="890">
        <f>(F25+K25+N25+Q25)</f>
        <v>169</v>
      </c>
      <c r="T25" s="891">
        <f>RANK(S25,$S$9:$S$60)</f>
        <v>17</v>
      </c>
      <c r="V25" s="414">
        <f>T25</f>
        <v>17</v>
      </c>
    </row>
    <row r="26" spans="1:22" ht="15.75" thickBot="1" x14ac:dyDescent="0.3">
      <c r="A26" s="163" t="s">
        <v>154</v>
      </c>
      <c r="B26" s="436" t="s">
        <v>52</v>
      </c>
      <c r="C26" s="350">
        <v>1999</v>
      </c>
      <c r="D26" s="261" t="s">
        <v>156</v>
      </c>
      <c r="E26" s="233">
        <v>17</v>
      </c>
      <c r="F26" s="496">
        <f>E26*1.5</f>
        <v>25.5</v>
      </c>
      <c r="G26" s="883"/>
      <c r="H26" s="943">
        <v>8.1999999999999993</v>
      </c>
      <c r="I26" s="944">
        <v>0</v>
      </c>
      <c r="J26" s="906">
        <v>8.5299999999999994</v>
      </c>
      <c r="K26" s="885">
        <v>55</v>
      </c>
      <c r="L26" s="894"/>
      <c r="M26" s="330">
        <v>19</v>
      </c>
      <c r="N26" s="501">
        <f>M26*3</f>
        <v>57</v>
      </c>
      <c r="O26" s="886"/>
      <c r="P26" s="232">
        <v>21</v>
      </c>
      <c r="Q26" s="888">
        <f>P26*1.5</f>
        <v>31.5</v>
      </c>
      <c r="R26" s="889"/>
      <c r="S26" s="893">
        <f>(F26+K26+N26+Q26)</f>
        <v>169</v>
      </c>
      <c r="T26" s="891">
        <f>RANK(S26,$S$9:$S$60)</f>
        <v>17</v>
      </c>
      <c r="V26" s="414">
        <f>T26</f>
        <v>17</v>
      </c>
    </row>
    <row r="27" spans="1:22" ht="15.75" thickBot="1" x14ac:dyDescent="0.3">
      <c r="A27" s="29" t="s">
        <v>128</v>
      </c>
      <c r="B27" s="442" t="s">
        <v>129</v>
      </c>
      <c r="C27" s="254">
        <v>1997</v>
      </c>
      <c r="D27" s="199" t="s">
        <v>112</v>
      </c>
      <c r="E27" s="233">
        <v>17</v>
      </c>
      <c r="F27" s="496">
        <f>E27*1.5</f>
        <v>25.5</v>
      </c>
      <c r="G27" s="883"/>
      <c r="H27" s="943">
        <v>8.6999999999999993</v>
      </c>
      <c r="I27" s="944">
        <v>8.7200000000000006</v>
      </c>
      <c r="J27" s="907">
        <v>0</v>
      </c>
      <c r="K27" s="885">
        <v>59.000000000000028</v>
      </c>
      <c r="L27" s="894"/>
      <c r="M27" s="330">
        <v>15</v>
      </c>
      <c r="N27" s="501">
        <f>M27*3</f>
        <v>45</v>
      </c>
      <c r="O27" s="886"/>
      <c r="P27" s="232">
        <v>23</v>
      </c>
      <c r="Q27" s="888">
        <f>P27*1.5</f>
        <v>34.5</v>
      </c>
      <c r="R27" s="889"/>
      <c r="S27" s="890">
        <f>(F27+K27+N27+Q27)</f>
        <v>164.00000000000003</v>
      </c>
      <c r="T27" s="891">
        <f>RANK(S27,$S$9:$S$60)</f>
        <v>19</v>
      </c>
      <c r="V27" s="414">
        <f>T27</f>
        <v>19</v>
      </c>
    </row>
    <row r="28" spans="1:22" ht="15.75" thickBot="1" x14ac:dyDescent="0.3">
      <c r="A28" s="160" t="s">
        <v>141</v>
      </c>
      <c r="B28" s="507" t="s">
        <v>142</v>
      </c>
      <c r="C28" s="508">
        <v>1998</v>
      </c>
      <c r="D28" s="312" t="s">
        <v>146</v>
      </c>
      <c r="E28" s="233">
        <v>22</v>
      </c>
      <c r="F28" s="496">
        <f>E28*1.5</f>
        <v>33</v>
      </c>
      <c r="G28" s="883"/>
      <c r="H28" s="943">
        <v>7.69</v>
      </c>
      <c r="I28" s="944">
        <v>8.16</v>
      </c>
      <c r="J28" s="908">
        <v>8.15</v>
      </c>
      <c r="K28" s="885">
        <v>47</v>
      </c>
      <c r="L28" s="894"/>
      <c r="M28" s="330">
        <v>15</v>
      </c>
      <c r="N28" s="501">
        <f>M28*3</f>
        <v>45</v>
      </c>
      <c r="O28" s="886"/>
      <c r="P28" s="232">
        <v>26</v>
      </c>
      <c r="Q28" s="888">
        <f>P28*1.5</f>
        <v>39</v>
      </c>
      <c r="R28" s="889"/>
      <c r="S28" s="890">
        <f>(F28+K28+N28+Q28)</f>
        <v>164</v>
      </c>
      <c r="T28" s="891">
        <f>RANK(S28,$S$9:$S$60)</f>
        <v>20</v>
      </c>
      <c r="V28" s="414">
        <f>T28</f>
        <v>20</v>
      </c>
    </row>
    <row r="29" spans="1:22" ht="15.75" thickBot="1" x14ac:dyDescent="0.3">
      <c r="A29" s="166" t="s">
        <v>81</v>
      </c>
      <c r="B29" s="165" t="s">
        <v>69</v>
      </c>
      <c r="C29" s="164">
        <v>2001</v>
      </c>
      <c r="D29" s="260" t="s">
        <v>99</v>
      </c>
      <c r="E29" s="233">
        <v>21</v>
      </c>
      <c r="F29" s="496">
        <f>E29*1.5</f>
        <v>31.5</v>
      </c>
      <c r="G29" s="883"/>
      <c r="H29" s="943">
        <v>0</v>
      </c>
      <c r="I29" s="944">
        <v>7.79</v>
      </c>
      <c r="J29" s="908">
        <v>7.81</v>
      </c>
      <c r="K29" s="885">
        <v>41.000000000000014</v>
      </c>
      <c r="L29" s="894"/>
      <c r="M29" s="330">
        <v>15</v>
      </c>
      <c r="N29" s="501">
        <f>M29*3</f>
        <v>45</v>
      </c>
      <c r="O29" s="886"/>
      <c r="P29" s="232">
        <v>30</v>
      </c>
      <c r="Q29" s="888">
        <f>P29*1.5</f>
        <v>45</v>
      </c>
      <c r="R29" s="889"/>
      <c r="S29" s="893">
        <f>(F29+K29+N29+Q29)</f>
        <v>162.5</v>
      </c>
      <c r="T29" s="891">
        <f>RANK(S29,$S$9:$S$60)</f>
        <v>21</v>
      </c>
      <c r="V29" s="414">
        <f>T29</f>
        <v>21</v>
      </c>
    </row>
    <row r="30" spans="1:22" ht="15.75" thickBot="1" x14ac:dyDescent="0.3">
      <c r="A30" s="42" t="s">
        <v>119</v>
      </c>
      <c r="B30" s="390" t="s">
        <v>120</v>
      </c>
      <c r="C30" s="40">
        <v>1997</v>
      </c>
      <c r="D30" s="343" t="s">
        <v>121</v>
      </c>
      <c r="E30" s="233">
        <v>17</v>
      </c>
      <c r="F30" s="496">
        <f>E30*1.5</f>
        <v>25.5</v>
      </c>
      <c r="G30" s="883"/>
      <c r="H30" s="943">
        <v>8.15</v>
      </c>
      <c r="I30" s="944">
        <v>7.78</v>
      </c>
      <c r="J30" s="908">
        <v>8.25</v>
      </c>
      <c r="K30" s="885">
        <v>49.000000000000028</v>
      </c>
      <c r="L30" s="894"/>
      <c r="M30" s="330">
        <v>17</v>
      </c>
      <c r="N30" s="501">
        <f>M30*3</f>
        <v>51</v>
      </c>
      <c r="O30" s="886"/>
      <c r="P30" s="232">
        <v>24</v>
      </c>
      <c r="Q30" s="888">
        <f>P30*1.5</f>
        <v>36</v>
      </c>
      <c r="R30" s="889"/>
      <c r="S30" s="890">
        <f>(F30+K30+N30+Q30)</f>
        <v>161.50000000000003</v>
      </c>
      <c r="T30" s="891">
        <f>RANK(S30,$S$9:$S$60)</f>
        <v>22</v>
      </c>
      <c r="V30" s="414">
        <f>T30</f>
        <v>22</v>
      </c>
    </row>
    <row r="31" spans="1:22" ht="15.75" thickBot="1" x14ac:dyDescent="0.3">
      <c r="A31" s="246" t="s">
        <v>124</v>
      </c>
      <c r="B31" s="247" t="s">
        <v>125</v>
      </c>
      <c r="C31" s="56">
        <v>2001</v>
      </c>
      <c r="D31" s="207" t="s">
        <v>112</v>
      </c>
      <c r="E31" s="233">
        <v>19</v>
      </c>
      <c r="F31" s="496">
        <f>E31*1.5</f>
        <v>28.5</v>
      </c>
      <c r="G31" s="883"/>
      <c r="H31" s="943">
        <v>8.33</v>
      </c>
      <c r="I31" s="944">
        <v>8.34</v>
      </c>
      <c r="J31" s="908">
        <v>8.57</v>
      </c>
      <c r="K31" s="885">
        <v>55</v>
      </c>
      <c r="L31" s="894"/>
      <c r="M31" s="330">
        <v>18</v>
      </c>
      <c r="N31" s="501">
        <f>M31*3</f>
        <v>54</v>
      </c>
      <c r="O31" s="886"/>
      <c r="P31" s="232">
        <v>16</v>
      </c>
      <c r="Q31" s="888">
        <f>P31*1.5</f>
        <v>24</v>
      </c>
      <c r="R31" s="889"/>
      <c r="S31" s="890">
        <f>(F31+K31+N31+Q31)</f>
        <v>161.5</v>
      </c>
      <c r="T31" s="891">
        <f>RANK(S31,$S$9:$S$60)</f>
        <v>23</v>
      </c>
      <c r="V31" s="414">
        <f>T31</f>
        <v>23</v>
      </c>
    </row>
    <row r="32" spans="1:22" ht="15.75" thickBot="1" x14ac:dyDescent="0.3">
      <c r="A32" s="240" t="s">
        <v>126</v>
      </c>
      <c r="B32" s="241" t="s">
        <v>127</v>
      </c>
      <c r="C32" s="470">
        <v>1999</v>
      </c>
      <c r="D32" s="201" t="s">
        <v>112</v>
      </c>
      <c r="E32" s="233">
        <v>20</v>
      </c>
      <c r="F32" s="496">
        <f>E32*1.5</f>
        <v>30</v>
      </c>
      <c r="G32" s="883"/>
      <c r="H32" s="943">
        <v>0</v>
      </c>
      <c r="I32" s="944">
        <v>0</v>
      </c>
      <c r="J32" s="906">
        <v>8.18</v>
      </c>
      <c r="K32" s="885">
        <v>47</v>
      </c>
      <c r="L32" s="894"/>
      <c r="M32" s="330">
        <v>18</v>
      </c>
      <c r="N32" s="501">
        <f>M32*3</f>
        <v>54</v>
      </c>
      <c r="O32" s="886"/>
      <c r="P32" s="232">
        <v>20</v>
      </c>
      <c r="Q32" s="888">
        <f>P32*1.5</f>
        <v>30</v>
      </c>
      <c r="R32" s="889"/>
      <c r="S32" s="890">
        <f>(F32+K32+N32+Q32)</f>
        <v>161</v>
      </c>
      <c r="T32" s="891">
        <f>RANK(S32,$S$9:$S$60)</f>
        <v>24</v>
      </c>
      <c r="V32" s="414">
        <f>T32</f>
        <v>24</v>
      </c>
    </row>
    <row r="33" spans="1:22" ht="15.75" thickBot="1" x14ac:dyDescent="0.3">
      <c r="A33" s="166" t="s">
        <v>160</v>
      </c>
      <c r="B33" s="165" t="s">
        <v>8</v>
      </c>
      <c r="C33" s="164">
        <v>1998</v>
      </c>
      <c r="D33" s="344" t="s">
        <v>163</v>
      </c>
      <c r="E33" s="233">
        <v>33</v>
      </c>
      <c r="F33" s="496">
        <f>E33*1.5</f>
        <v>49.5</v>
      </c>
      <c r="G33" s="883"/>
      <c r="H33" s="943">
        <v>6.85</v>
      </c>
      <c r="I33" s="944">
        <v>7.3</v>
      </c>
      <c r="J33" s="907">
        <v>7.2</v>
      </c>
      <c r="K33" s="885">
        <v>33.000000000000007</v>
      </c>
      <c r="L33" s="894"/>
      <c r="M33" s="330">
        <v>10</v>
      </c>
      <c r="N33" s="501">
        <f>M33*3</f>
        <v>30</v>
      </c>
      <c r="O33" s="886"/>
      <c r="P33" s="232">
        <v>23</v>
      </c>
      <c r="Q33" s="888">
        <f>P33*1.5</f>
        <v>34.5</v>
      </c>
      <c r="R33" s="889"/>
      <c r="S33" s="890">
        <f>(F33+K33+N33+Q33)</f>
        <v>147</v>
      </c>
      <c r="T33" s="891">
        <f>RANK(S33,$S$9:$S$60)</f>
        <v>25</v>
      </c>
      <c r="V33" s="414">
        <f>T33</f>
        <v>25</v>
      </c>
    </row>
    <row r="34" spans="1:22" ht="15.75" thickBot="1" x14ac:dyDescent="0.3">
      <c r="A34" s="29" t="s">
        <v>187</v>
      </c>
      <c r="B34" s="435" t="s">
        <v>68</v>
      </c>
      <c r="C34" s="444">
        <v>1998</v>
      </c>
      <c r="D34" s="204" t="s">
        <v>156</v>
      </c>
      <c r="E34" s="233">
        <v>23</v>
      </c>
      <c r="F34" s="496">
        <f>E34*1.5</f>
        <v>34.5</v>
      </c>
      <c r="G34" s="883"/>
      <c r="H34" s="943">
        <v>7.45</v>
      </c>
      <c r="I34" s="944">
        <v>7.91</v>
      </c>
      <c r="J34" s="906">
        <v>7.83</v>
      </c>
      <c r="K34" s="885">
        <v>43</v>
      </c>
      <c r="L34" s="894"/>
      <c r="M34" s="330">
        <v>14</v>
      </c>
      <c r="N34" s="501">
        <f>M34*3</f>
        <v>42</v>
      </c>
      <c r="O34" s="886"/>
      <c r="P34" s="232">
        <v>18</v>
      </c>
      <c r="Q34" s="888">
        <f>P34*1.5</f>
        <v>27</v>
      </c>
      <c r="R34" s="889"/>
      <c r="S34" s="890">
        <f>(F34+K34+N34+Q34)</f>
        <v>146.5</v>
      </c>
      <c r="T34" s="891">
        <f>RANK(S34,$S$9:$S$60)</f>
        <v>26</v>
      </c>
      <c r="V34" s="414">
        <f>T34</f>
        <v>26</v>
      </c>
    </row>
    <row r="35" spans="1:22" ht="15.75" thickBot="1" x14ac:dyDescent="0.3">
      <c r="A35" s="29" t="s">
        <v>155</v>
      </c>
      <c r="B35" s="32" t="s">
        <v>68</v>
      </c>
      <c r="C35" s="35">
        <v>1998</v>
      </c>
      <c r="D35" s="236" t="s">
        <v>156</v>
      </c>
      <c r="E35" s="233">
        <v>18</v>
      </c>
      <c r="F35" s="496">
        <f>E35*1.5</f>
        <v>27</v>
      </c>
      <c r="G35" s="883"/>
      <c r="H35" s="943">
        <v>7.44</v>
      </c>
      <c r="I35" s="944">
        <v>0</v>
      </c>
      <c r="J35" s="906">
        <v>7.34</v>
      </c>
      <c r="K35" s="885">
        <v>34</v>
      </c>
      <c r="L35" s="894"/>
      <c r="M35" s="330">
        <v>18</v>
      </c>
      <c r="N35" s="501">
        <f>M35*3</f>
        <v>54</v>
      </c>
      <c r="O35" s="886"/>
      <c r="P35" s="232">
        <v>20</v>
      </c>
      <c r="Q35" s="888">
        <f>P35*1.5</f>
        <v>30</v>
      </c>
      <c r="R35" s="889"/>
      <c r="S35" s="890">
        <f>(F35+K35+N35+Q35)</f>
        <v>145</v>
      </c>
      <c r="T35" s="891">
        <f>RANK(S35,$S$9:$S$60)</f>
        <v>27</v>
      </c>
      <c r="V35" s="414">
        <f>T35</f>
        <v>27</v>
      </c>
    </row>
    <row r="36" spans="1:22" ht="15.75" thickBot="1" x14ac:dyDescent="0.3">
      <c r="A36" s="160" t="s">
        <v>143</v>
      </c>
      <c r="B36" s="159" t="s">
        <v>144</v>
      </c>
      <c r="C36" s="158">
        <v>1999</v>
      </c>
      <c r="D36" s="312" t="s">
        <v>146</v>
      </c>
      <c r="E36" s="233">
        <v>25</v>
      </c>
      <c r="F36" s="496">
        <f>E36*1.5</f>
        <v>37.5</v>
      </c>
      <c r="G36" s="883"/>
      <c r="H36" s="943">
        <v>7.34</v>
      </c>
      <c r="I36" s="944">
        <v>7.47</v>
      </c>
      <c r="J36" s="906">
        <v>7.64</v>
      </c>
      <c r="K36" s="885">
        <v>37.000000000000014</v>
      </c>
      <c r="L36" s="894"/>
      <c r="M36" s="330">
        <v>13</v>
      </c>
      <c r="N36" s="501">
        <f>M36*3</f>
        <v>39</v>
      </c>
      <c r="O36" s="886"/>
      <c r="P36" s="232">
        <v>20</v>
      </c>
      <c r="Q36" s="888">
        <f>P36*1.5</f>
        <v>30</v>
      </c>
      <c r="R36" s="889"/>
      <c r="S36" s="890">
        <f>(F36+K36+N36+Q36)</f>
        <v>143.5</v>
      </c>
      <c r="T36" s="891">
        <f>RANK(S36,$S$9:$S$60)</f>
        <v>28</v>
      </c>
      <c r="V36" s="414">
        <f>T36</f>
        <v>28</v>
      </c>
    </row>
    <row r="37" spans="1:22" ht="15.75" thickBot="1" x14ac:dyDescent="0.3">
      <c r="A37" s="219" t="s">
        <v>83</v>
      </c>
      <c r="B37" s="1056" t="s">
        <v>56</v>
      </c>
      <c r="C37" s="1062">
        <v>1999</v>
      </c>
      <c r="D37" s="951" t="s">
        <v>99</v>
      </c>
      <c r="E37" s="233">
        <v>21</v>
      </c>
      <c r="F37" s="496">
        <f>E37*1.5</f>
        <v>31.5</v>
      </c>
      <c r="G37" s="883"/>
      <c r="H37" s="943">
        <v>0</v>
      </c>
      <c r="I37" s="944">
        <v>0</v>
      </c>
      <c r="J37" s="907">
        <v>7.94</v>
      </c>
      <c r="K37" s="885">
        <v>43</v>
      </c>
      <c r="L37" s="886"/>
      <c r="M37" s="330">
        <v>15</v>
      </c>
      <c r="N37" s="501">
        <f>M37*3</f>
        <v>45</v>
      </c>
      <c r="O37" s="886"/>
      <c r="P37" s="232">
        <v>15</v>
      </c>
      <c r="Q37" s="888">
        <f>P37*1.5</f>
        <v>22.5</v>
      </c>
      <c r="R37" s="889"/>
      <c r="S37" s="890">
        <f>(F37+K37+N37+Q37)</f>
        <v>142</v>
      </c>
      <c r="T37" s="891">
        <f>RANK(S37,$S$9:$S$60)</f>
        <v>29</v>
      </c>
      <c r="V37" s="414">
        <f>T37</f>
        <v>29</v>
      </c>
    </row>
    <row r="38" spans="1:22" ht="15.75" thickBot="1" x14ac:dyDescent="0.3">
      <c r="A38" s="163" t="s">
        <v>82</v>
      </c>
      <c r="B38" s="441" t="s">
        <v>68</v>
      </c>
      <c r="C38" s="139">
        <v>1997</v>
      </c>
      <c r="D38" s="448" t="s">
        <v>99</v>
      </c>
      <c r="E38" s="233">
        <v>20</v>
      </c>
      <c r="F38" s="496">
        <f>E38*1.5</f>
        <v>30</v>
      </c>
      <c r="G38" s="883"/>
      <c r="H38" s="943">
        <v>7.22</v>
      </c>
      <c r="I38" s="944">
        <v>7.17</v>
      </c>
      <c r="J38" s="908">
        <v>7.2</v>
      </c>
      <c r="K38" s="885">
        <v>32</v>
      </c>
      <c r="L38" s="894"/>
      <c r="M38" s="330">
        <v>15</v>
      </c>
      <c r="N38" s="501">
        <f>M38*3</f>
        <v>45</v>
      </c>
      <c r="O38" s="886"/>
      <c r="P38" s="232">
        <v>12</v>
      </c>
      <c r="Q38" s="888">
        <f>P38*1.5</f>
        <v>18</v>
      </c>
      <c r="R38" s="889"/>
      <c r="S38" s="893">
        <f>(F38+K38+N38+Q38)</f>
        <v>125</v>
      </c>
      <c r="T38" s="891">
        <f>RANK(S38,$S$9:$S$60)</f>
        <v>30</v>
      </c>
      <c r="V38" s="414">
        <f>T38</f>
        <v>30</v>
      </c>
    </row>
    <row r="39" spans="1:22" ht="15.75" thickBot="1" x14ac:dyDescent="0.3">
      <c r="A39" s="163" t="s">
        <v>188</v>
      </c>
      <c r="B39" s="441" t="s">
        <v>189</v>
      </c>
      <c r="C39" s="139">
        <v>1999</v>
      </c>
      <c r="D39" s="313" t="s">
        <v>98</v>
      </c>
      <c r="E39" s="233">
        <v>10</v>
      </c>
      <c r="F39" s="496">
        <f>E39*1.5</f>
        <v>15</v>
      </c>
      <c r="G39" s="883"/>
      <c r="H39" s="943">
        <v>7.33</v>
      </c>
      <c r="I39" s="944">
        <v>8.1999999999999993</v>
      </c>
      <c r="J39" s="908">
        <v>8.24</v>
      </c>
      <c r="K39" s="885">
        <v>49.000000000000028</v>
      </c>
      <c r="L39" s="894"/>
      <c r="M39" s="330">
        <v>12</v>
      </c>
      <c r="N39" s="501">
        <f>M39*3</f>
        <v>36</v>
      </c>
      <c r="O39" s="886"/>
      <c r="P39" s="232">
        <v>15</v>
      </c>
      <c r="Q39" s="888">
        <f>P39*1.5</f>
        <v>22.5</v>
      </c>
      <c r="R39" s="889"/>
      <c r="S39" s="893">
        <f>(F39+K39+N39+Q39)</f>
        <v>122.50000000000003</v>
      </c>
      <c r="T39" s="891">
        <f>RANK(S39,$S$9:$S$60)</f>
        <v>31</v>
      </c>
      <c r="V39" s="414">
        <f>T39</f>
        <v>31</v>
      </c>
    </row>
    <row r="40" spans="1:22" ht="15.75" thickBot="1" x14ac:dyDescent="0.3">
      <c r="A40" s="947" t="s">
        <v>161</v>
      </c>
      <c r="B40" s="948" t="s">
        <v>162</v>
      </c>
      <c r="C40" s="949">
        <v>1998</v>
      </c>
      <c r="D40" s="950" t="s">
        <v>163</v>
      </c>
      <c r="E40" s="233">
        <v>18</v>
      </c>
      <c r="F40" s="496">
        <f>E40*1.5</f>
        <v>27</v>
      </c>
      <c r="G40" s="883"/>
      <c r="H40" s="943">
        <v>7.9</v>
      </c>
      <c r="I40" s="944">
        <v>7.7</v>
      </c>
      <c r="J40" s="906">
        <v>8.2899999999999991</v>
      </c>
      <c r="K40" s="885">
        <v>49.000000000000028</v>
      </c>
      <c r="L40" s="894"/>
      <c r="M40" s="330">
        <v>7</v>
      </c>
      <c r="N40" s="496">
        <f>M40*3</f>
        <v>21</v>
      </c>
      <c r="O40" s="886"/>
      <c r="P40" s="232">
        <v>16</v>
      </c>
      <c r="Q40" s="888">
        <f>P40*1.5</f>
        <v>24</v>
      </c>
      <c r="R40" s="889"/>
      <c r="S40" s="890">
        <f>(F40+K40+N40+Q40)</f>
        <v>121.00000000000003</v>
      </c>
      <c r="T40" s="891">
        <f>RANK(S40,$S$9:$S$60)</f>
        <v>32</v>
      </c>
      <c r="V40" s="414">
        <f>T40</f>
        <v>32</v>
      </c>
    </row>
    <row r="41" spans="1:22" ht="15.75" thickBot="1" x14ac:dyDescent="0.3">
      <c r="A41" s="219" t="s">
        <v>52</v>
      </c>
      <c r="B41" s="1054" t="s">
        <v>103</v>
      </c>
      <c r="C41" s="1060">
        <v>1999</v>
      </c>
      <c r="D41" s="472" t="s">
        <v>98</v>
      </c>
      <c r="E41" s="233">
        <v>14</v>
      </c>
      <c r="F41" s="496">
        <f>E41*1.5</f>
        <v>21</v>
      </c>
      <c r="G41" s="883"/>
      <c r="H41" s="943">
        <v>7.62</v>
      </c>
      <c r="I41" s="944">
        <v>7.48</v>
      </c>
      <c r="J41" s="906">
        <v>7.9</v>
      </c>
      <c r="K41" s="885">
        <v>43</v>
      </c>
      <c r="L41" s="886"/>
      <c r="M41" s="330">
        <v>11</v>
      </c>
      <c r="N41" s="501">
        <f>M41*3</f>
        <v>33</v>
      </c>
      <c r="O41" s="886"/>
      <c r="P41" s="232">
        <v>14</v>
      </c>
      <c r="Q41" s="888">
        <f>P41*1.5</f>
        <v>21</v>
      </c>
      <c r="R41" s="889"/>
      <c r="S41" s="890">
        <f>(F41+K41+N41+Q41)</f>
        <v>118</v>
      </c>
      <c r="T41" s="891">
        <f>RANK(S41,$S$9:$S$60)</f>
        <v>33</v>
      </c>
      <c r="V41" s="414">
        <f>T41</f>
        <v>33</v>
      </c>
    </row>
    <row r="42" spans="1:22" ht="15.75" thickBot="1" x14ac:dyDescent="0.3">
      <c r="A42" s="163" t="s">
        <v>102</v>
      </c>
      <c r="B42" s="441" t="s">
        <v>71</v>
      </c>
      <c r="C42" s="139">
        <v>2000</v>
      </c>
      <c r="D42" s="261" t="s">
        <v>98</v>
      </c>
      <c r="E42" s="233">
        <v>5</v>
      </c>
      <c r="F42" s="496">
        <f>E42*1.5</f>
        <v>7.5</v>
      </c>
      <c r="G42" s="883"/>
      <c r="H42" s="943">
        <v>8.31</v>
      </c>
      <c r="I42" s="944">
        <v>8.11</v>
      </c>
      <c r="J42" s="907">
        <v>8.18</v>
      </c>
      <c r="K42" s="885">
        <v>51.000000000000014</v>
      </c>
      <c r="L42" s="886"/>
      <c r="M42" s="330">
        <v>10</v>
      </c>
      <c r="N42" s="501">
        <f>M42*3</f>
        <v>30</v>
      </c>
      <c r="O42" s="886"/>
      <c r="P42" s="232">
        <v>8</v>
      </c>
      <c r="Q42" s="888">
        <f>P42*1.5</f>
        <v>12</v>
      </c>
      <c r="R42" s="889"/>
      <c r="S42" s="890">
        <f>(F42+K42+N42+Q42)</f>
        <v>100.50000000000001</v>
      </c>
      <c r="T42" s="891">
        <f>RANK(S42,$S$9:$S$60)</f>
        <v>34</v>
      </c>
      <c r="V42" s="414">
        <f>T42</f>
        <v>34</v>
      </c>
    </row>
    <row r="43" spans="1:22" ht="15.75" thickBot="1" x14ac:dyDescent="0.3">
      <c r="A43" s="163" t="s">
        <v>184</v>
      </c>
      <c r="B43" s="441" t="s">
        <v>144</v>
      </c>
      <c r="C43" s="139">
        <v>2000</v>
      </c>
      <c r="D43" s="261" t="s">
        <v>185</v>
      </c>
      <c r="E43" s="233">
        <v>5</v>
      </c>
      <c r="F43" s="496">
        <f>E43*1.5</f>
        <v>7.5</v>
      </c>
      <c r="G43" s="883"/>
      <c r="H43" s="943">
        <v>0</v>
      </c>
      <c r="I43" s="944">
        <v>8.41</v>
      </c>
      <c r="J43" s="908">
        <v>8.2899999999999991</v>
      </c>
      <c r="K43" s="885">
        <v>53</v>
      </c>
      <c r="L43" s="894"/>
      <c r="M43" s="330">
        <v>6</v>
      </c>
      <c r="N43" s="496">
        <f>M43*3</f>
        <v>18</v>
      </c>
      <c r="O43" s="886"/>
      <c r="P43" s="232">
        <v>6</v>
      </c>
      <c r="Q43" s="888">
        <f>P43*1.5</f>
        <v>9</v>
      </c>
      <c r="R43" s="889"/>
      <c r="S43" s="890">
        <f>(F43+K43+N43+Q43)</f>
        <v>87.5</v>
      </c>
      <c r="T43" s="891">
        <f>RANK(S43,$S$9:$S$60)</f>
        <v>35</v>
      </c>
      <c r="V43" s="414">
        <f>T43</f>
        <v>35</v>
      </c>
    </row>
    <row r="44" spans="1:22" ht="15.75" thickBot="1" x14ac:dyDescent="0.3">
      <c r="A44" s="467" t="s">
        <v>181</v>
      </c>
      <c r="B44" s="1057" t="s">
        <v>182</v>
      </c>
      <c r="C44" s="116">
        <v>1998</v>
      </c>
      <c r="D44" s="463" t="s">
        <v>185</v>
      </c>
      <c r="E44" s="233"/>
      <c r="F44" s="496">
        <f>E44*1.5</f>
        <v>0</v>
      </c>
      <c r="G44" s="883"/>
      <c r="H44" s="884"/>
      <c r="I44" s="900"/>
      <c r="J44" s="908"/>
      <c r="K44" s="885">
        <v>0</v>
      </c>
      <c r="L44" s="894"/>
      <c r="M44" s="330"/>
      <c r="N44" s="496">
        <f>M44*3</f>
        <v>0</v>
      </c>
      <c r="O44" s="886"/>
      <c r="P44" s="232"/>
      <c r="Q44" s="888">
        <f>P44*1.5</f>
        <v>0</v>
      </c>
      <c r="R44" s="889"/>
      <c r="S44" s="890">
        <f>(F44+K44+N44+Q44)</f>
        <v>0</v>
      </c>
      <c r="T44" s="891">
        <f>RANK(S44,$S$9:$S$60)</f>
        <v>36</v>
      </c>
      <c r="V44" s="414">
        <f>T44</f>
        <v>36</v>
      </c>
    </row>
    <row r="45" spans="1:22" ht="15.75" thickBot="1" x14ac:dyDescent="0.3">
      <c r="A45" s="31"/>
      <c r="B45" s="430"/>
      <c r="C45" s="167"/>
      <c r="D45" s="319"/>
      <c r="E45" s="233"/>
      <c r="F45" s="496">
        <f t="shared" ref="F42:F68" si="0">E45*1.5</f>
        <v>0</v>
      </c>
      <c r="G45" s="883"/>
      <c r="H45" s="884"/>
      <c r="I45" s="900"/>
      <c r="J45" s="908"/>
      <c r="K45" s="885">
        <v>0</v>
      </c>
      <c r="L45" s="894"/>
      <c r="M45" s="330"/>
      <c r="N45" s="496">
        <f t="shared" ref="N42:N68" si="1">M45*3</f>
        <v>0</v>
      </c>
      <c r="O45" s="886"/>
      <c r="P45" s="232"/>
      <c r="Q45" s="888">
        <f t="shared" ref="Q42:Q68" si="2">P45*1.5</f>
        <v>0</v>
      </c>
      <c r="R45" s="889"/>
      <c r="S45" s="890">
        <f t="shared" ref="S42:S68" si="3">(F45+K45+N45+Q45)</f>
        <v>0</v>
      </c>
      <c r="T45" s="891">
        <f t="shared" ref="T42:T60" si="4">RANK(S45,$S$9:$S$60)</f>
        <v>36</v>
      </c>
      <c r="V45" s="414">
        <f t="shared" ref="V41:V68" si="5">T45</f>
        <v>36</v>
      </c>
    </row>
    <row r="46" spans="1:22" ht="15.75" thickBot="1" x14ac:dyDescent="0.3">
      <c r="A46" s="163"/>
      <c r="B46" s="162"/>
      <c r="C46" s="139"/>
      <c r="D46" s="259"/>
      <c r="E46" s="233"/>
      <c r="F46" s="496">
        <f t="shared" si="0"/>
        <v>0</v>
      </c>
      <c r="G46" s="883"/>
      <c r="H46" s="884"/>
      <c r="I46" s="900"/>
      <c r="J46" s="906"/>
      <c r="K46" s="885">
        <v>0</v>
      </c>
      <c r="L46" s="894"/>
      <c r="M46" s="330"/>
      <c r="N46" s="496">
        <f t="shared" si="1"/>
        <v>0</v>
      </c>
      <c r="O46" s="886"/>
      <c r="P46" s="232"/>
      <c r="Q46" s="888">
        <f t="shared" si="2"/>
        <v>0</v>
      </c>
      <c r="R46" s="889"/>
      <c r="S46" s="893">
        <f t="shared" si="3"/>
        <v>0</v>
      </c>
      <c r="T46" s="891">
        <f t="shared" si="4"/>
        <v>36</v>
      </c>
      <c r="V46" s="414">
        <f t="shared" si="5"/>
        <v>36</v>
      </c>
    </row>
    <row r="47" spans="1:22" ht="15.75" thickBot="1" x14ac:dyDescent="0.3">
      <c r="A47" s="163"/>
      <c r="B47" s="162"/>
      <c r="C47" s="139"/>
      <c r="D47" s="261"/>
      <c r="E47" s="233"/>
      <c r="F47" s="496">
        <f t="shared" si="0"/>
        <v>0</v>
      </c>
      <c r="G47" s="883"/>
      <c r="H47" s="884"/>
      <c r="I47" s="900"/>
      <c r="J47" s="906"/>
      <c r="K47" s="885">
        <v>0</v>
      </c>
      <c r="L47" s="894"/>
      <c r="M47" s="330"/>
      <c r="N47" s="496">
        <f t="shared" si="1"/>
        <v>0</v>
      </c>
      <c r="O47" s="886"/>
      <c r="P47" s="232"/>
      <c r="Q47" s="888">
        <f t="shared" si="2"/>
        <v>0</v>
      </c>
      <c r="R47" s="889"/>
      <c r="S47" s="893">
        <f t="shared" si="3"/>
        <v>0</v>
      </c>
      <c r="T47" s="891">
        <f t="shared" si="4"/>
        <v>36</v>
      </c>
      <c r="V47" s="414">
        <f t="shared" si="5"/>
        <v>36</v>
      </c>
    </row>
    <row r="48" spans="1:22" ht="15.75" thickBot="1" x14ac:dyDescent="0.3">
      <c r="A48" s="240"/>
      <c r="B48" s="241"/>
      <c r="C48" s="242"/>
      <c r="D48" s="198"/>
      <c r="E48" s="233"/>
      <c r="F48" s="496">
        <f t="shared" si="0"/>
        <v>0</v>
      </c>
      <c r="G48" s="883"/>
      <c r="H48" s="884"/>
      <c r="I48" s="900"/>
      <c r="J48" s="907"/>
      <c r="K48" s="885">
        <v>0</v>
      </c>
      <c r="L48" s="894"/>
      <c r="M48" s="330"/>
      <c r="N48" s="496">
        <f t="shared" si="1"/>
        <v>0</v>
      </c>
      <c r="O48" s="886"/>
      <c r="P48" s="232"/>
      <c r="Q48" s="888">
        <f t="shared" si="2"/>
        <v>0</v>
      </c>
      <c r="R48" s="889"/>
      <c r="S48" s="890">
        <f t="shared" si="3"/>
        <v>0</v>
      </c>
      <c r="T48" s="891">
        <f t="shared" si="4"/>
        <v>36</v>
      </c>
      <c r="V48" s="414">
        <f t="shared" si="5"/>
        <v>36</v>
      </c>
    </row>
    <row r="49" spans="1:22" ht="15.75" thickBot="1" x14ac:dyDescent="0.3">
      <c r="A49" s="30"/>
      <c r="B49" s="33"/>
      <c r="C49" s="36"/>
      <c r="D49" s="210"/>
      <c r="E49" s="233"/>
      <c r="F49" s="496">
        <f t="shared" si="0"/>
        <v>0</v>
      </c>
      <c r="G49" s="883"/>
      <c r="H49" s="884"/>
      <c r="I49" s="900"/>
      <c r="J49" s="906"/>
      <c r="K49" s="885">
        <v>0</v>
      </c>
      <c r="L49" s="894"/>
      <c r="M49" s="330"/>
      <c r="N49" s="496">
        <f t="shared" si="1"/>
        <v>0</v>
      </c>
      <c r="O49" s="886"/>
      <c r="P49" s="232"/>
      <c r="Q49" s="888">
        <f t="shared" si="2"/>
        <v>0</v>
      </c>
      <c r="R49" s="889"/>
      <c r="S49" s="890">
        <f t="shared" si="3"/>
        <v>0</v>
      </c>
      <c r="T49" s="891">
        <f t="shared" si="4"/>
        <v>36</v>
      </c>
      <c r="V49" s="414">
        <f t="shared" si="5"/>
        <v>36</v>
      </c>
    </row>
    <row r="50" spans="1:22" ht="15.75" thickBot="1" x14ac:dyDescent="0.3">
      <c r="A50" s="29"/>
      <c r="B50" s="435"/>
      <c r="C50" s="444"/>
      <c r="D50" s="204"/>
      <c r="E50" s="233"/>
      <c r="F50" s="496">
        <f t="shared" si="0"/>
        <v>0</v>
      </c>
      <c r="G50" s="883"/>
      <c r="H50" s="884"/>
      <c r="I50" s="900"/>
      <c r="J50" s="907"/>
      <c r="K50" s="885">
        <v>0</v>
      </c>
      <c r="L50" s="894"/>
      <c r="M50" s="330"/>
      <c r="N50" s="496">
        <f t="shared" si="1"/>
        <v>0</v>
      </c>
      <c r="O50" s="886"/>
      <c r="P50" s="232"/>
      <c r="Q50" s="888">
        <f t="shared" si="2"/>
        <v>0</v>
      </c>
      <c r="R50" s="889"/>
      <c r="S50" s="890">
        <f t="shared" si="3"/>
        <v>0</v>
      </c>
      <c r="T50" s="891">
        <f t="shared" si="4"/>
        <v>36</v>
      </c>
      <c r="V50" s="414">
        <f t="shared" si="5"/>
        <v>36</v>
      </c>
    </row>
    <row r="51" spans="1:22" ht="15.75" thickBot="1" x14ac:dyDescent="0.3">
      <c r="A51" s="163"/>
      <c r="B51" s="162"/>
      <c r="C51" s="139"/>
      <c r="D51" s="261"/>
      <c r="E51" s="233"/>
      <c r="F51" s="496">
        <f t="shared" si="0"/>
        <v>0</v>
      </c>
      <c r="G51" s="883"/>
      <c r="H51" s="884"/>
      <c r="I51" s="900"/>
      <c r="J51" s="908"/>
      <c r="K51" s="885">
        <v>0</v>
      </c>
      <c r="L51" s="894"/>
      <c r="M51" s="330"/>
      <c r="N51" s="496">
        <f t="shared" si="1"/>
        <v>0</v>
      </c>
      <c r="O51" s="886"/>
      <c r="P51" s="232"/>
      <c r="Q51" s="888">
        <f t="shared" si="2"/>
        <v>0</v>
      </c>
      <c r="R51" s="889"/>
      <c r="S51" s="890">
        <f t="shared" si="3"/>
        <v>0</v>
      </c>
      <c r="T51" s="891">
        <f t="shared" si="4"/>
        <v>36</v>
      </c>
      <c r="V51" s="414">
        <f t="shared" si="5"/>
        <v>36</v>
      </c>
    </row>
    <row r="52" spans="1:22" ht="15.75" thickBot="1" x14ac:dyDescent="0.3">
      <c r="A52" s="160"/>
      <c r="B52" s="159"/>
      <c r="C52" s="158"/>
      <c r="D52" s="345"/>
      <c r="E52" s="233"/>
      <c r="F52" s="496">
        <f t="shared" si="0"/>
        <v>0</v>
      </c>
      <c r="G52" s="883"/>
      <c r="H52" s="884"/>
      <c r="I52" s="900"/>
      <c r="J52" s="906"/>
      <c r="K52" s="885">
        <v>0</v>
      </c>
      <c r="L52" s="894"/>
      <c r="M52" s="330"/>
      <c r="N52" s="496">
        <f t="shared" si="1"/>
        <v>0</v>
      </c>
      <c r="O52" s="886"/>
      <c r="P52" s="232"/>
      <c r="Q52" s="888">
        <f t="shared" si="2"/>
        <v>0</v>
      </c>
      <c r="R52" s="889"/>
      <c r="S52" s="890">
        <f t="shared" si="3"/>
        <v>0</v>
      </c>
      <c r="T52" s="891">
        <f t="shared" si="4"/>
        <v>36</v>
      </c>
      <c r="V52" s="414">
        <f t="shared" si="5"/>
        <v>36</v>
      </c>
    </row>
    <row r="53" spans="1:22" ht="15.75" thickBot="1" x14ac:dyDescent="0.3">
      <c r="A53" s="309"/>
      <c r="B53" s="310"/>
      <c r="C53" s="167"/>
      <c r="D53" s="312"/>
      <c r="E53" s="233"/>
      <c r="F53" s="496">
        <f t="shared" si="0"/>
        <v>0</v>
      </c>
      <c r="G53" s="883"/>
      <c r="H53" s="884"/>
      <c r="I53" s="900"/>
      <c r="J53" s="907"/>
      <c r="K53" s="885">
        <v>0</v>
      </c>
      <c r="L53" s="894"/>
      <c r="M53" s="330"/>
      <c r="N53" s="496">
        <f t="shared" si="1"/>
        <v>0</v>
      </c>
      <c r="O53" s="886"/>
      <c r="P53" s="232"/>
      <c r="Q53" s="888">
        <f t="shared" si="2"/>
        <v>0</v>
      </c>
      <c r="R53" s="889"/>
      <c r="S53" s="893">
        <f t="shared" si="3"/>
        <v>0</v>
      </c>
      <c r="T53" s="891">
        <f t="shared" si="4"/>
        <v>36</v>
      </c>
      <c r="V53" s="414">
        <f t="shared" si="5"/>
        <v>36</v>
      </c>
    </row>
    <row r="54" spans="1:22" ht="15.75" thickBot="1" x14ac:dyDescent="0.3">
      <c r="A54" s="29"/>
      <c r="B54" s="32"/>
      <c r="C54" s="35"/>
      <c r="D54" s="455"/>
      <c r="E54" s="233"/>
      <c r="F54" s="496">
        <f t="shared" si="0"/>
        <v>0</v>
      </c>
      <c r="G54" s="883"/>
      <c r="H54" s="884"/>
      <c r="I54" s="900"/>
      <c r="J54" s="908"/>
      <c r="K54" s="885">
        <v>0</v>
      </c>
      <c r="L54" s="894"/>
      <c r="M54" s="330"/>
      <c r="N54" s="496">
        <f t="shared" si="1"/>
        <v>0</v>
      </c>
      <c r="O54" s="886"/>
      <c r="P54" s="232"/>
      <c r="Q54" s="888">
        <f t="shared" si="2"/>
        <v>0</v>
      </c>
      <c r="R54" s="889"/>
      <c r="S54" s="890">
        <f t="shared" si="3"/>
        <v>0</v>
      </c>
      <c r="T54" s="891">
        <f t="shared" si="4"/>
        <v>36</v>
      </c>
      <c r="V54" s="414">
        <f t="shared" si="5"/>
        <v>36</v>
      </c>
    </row>
    <row r="55" spans="1:22" ht="15.75" thickBot="1" x14ac:dyDescent="0.3">
      <c r="A55" s="42"/>
      <c r="B55" s="390"/>
      <c r="C55" s="40"/>
      <c r="D55" s="367"/>
      <c r="E55" s="233"/>
      <c r="F55" s="496">
        <f t="shared" si="0"/>
        <v>0</v>
      </c>
      <c r="G55" s="883"/>
      <c r="H55" s="884"/>
      <c r="I55" s="900"/>
      <c r="J55" s="908"/>
      <c r="K55" s="885">
        <v>0</v>
      </c>
      <c r="L55" s="894"/>
      <c r="M55" s="330"/>
      <c r="N55" s="496">
        <f t="shared" si="1"/>
        <v>0</v>
      </c>
      <c r="O55" s="886"/>
      <c r="P55" s="232"/>
      <c r="Q55" s="888">
        <f t="shared" si="2"/>
        <v>0</v>
      </c>
      <c r="R55" s="889"/>
      <c r="S55" s="890">
        <f t="shared" si="3"/>
        <v>0</v>
      </c>
      <c r="T55" s="891">
        <f t="shared" si="4"/>
        <v>36</v>
      </c>
      <c r="V55" s="414">
        <f t="shared" si="5"/>
        <v>36</v>
      </c>
    </row>
    <row r="56" spans="1:22" ht="15.75" thickBot="1" x14ac:dyDescent="0.3">
      <c r="A56" s="467"/>
      <c r="B56" s="469"/>
      <c r="C56" s="125"/>
      <c r="D56" s="471"/>
      <c r="E56" s="233"/>
      <c r="F56" s="496">
        <f t="shared" si="0"/>
        <v>0</v>
      </c>
      <c r="G56" s="883"/>
      <c r="H56" s="884"/>
      <c r="I56" s="900"/>
      <c r="J56" s="908"/>
      <c r="K56" s="885">
        <v>0</v>
      </c>
      <c r="L56" s="894"/>
      <c r="M56" s="330"/>
      <c r="N56" s="496">
        <f t="shared" si="1"/>
        <v>0</v>
      </c>
      <c r="O56" s="886"/>
      <c r="P56" s="232"/>
      <c r="Q56" s="888">
        <f t="shared" si="2"/>
        <v>0</v>
      </c>
      <c r="R56" s="889"/>
      <c r="S56" s="890">
        <f t="shared" si="3"/>
        <v>0</v>
      </c>
      <c r="T56" s="891">
        <f t="shared" si="4"/>
        <v>36</v>
      </c>
      <c r="V56" s="414">
        <f t="shared" si="5"/>
        <v>36</v>
      </c>
    </row>
    <row r="57" spans="1:22" ht="15.75" thickBot="1" x14ac:dyDescent="0.3">
      <c r="A57" s="51"/>
      <c r="B57" s="468"/>
      <c r="C57" s="103"/>
      <c r="D57" s="456"/>
      <c r="E57" s="233"/>
      <c r="F57" s="496">
        <f t="shared" si="0"/>
        <v>0</v>
      </c>
      <c r="G57" s="883"/>
      <c r="H57" s="884"/>
      <c r="I57" s="900"/>
      <c r="J57" s="906"/>
      <c r="K57" s="885">
        <v>0</v>
      </c>
      <c r="L57" s="894"/>
      <c r="M57" s="330"/>
      <c r="N57" s="496">
        <f t="shared" si="1"/>
        <v>0</v>
      </c>
      <c r="O57" s="886"/>
      <c r="P57" s="232"/>
      <c r="Q57" s="888">
        <f t="shared" si="2"/>
        <v>0</v>
      </c>
      <c r="R57" s="889"/>
      <c r="S57" s="890">
        <f t="shared" si="3"/>
        <v>0</v>
      </c>
      <c r="T57" s="891">
        <f t="shared" si="4"/>
        <v>36</v>
      </c>
      <c r="V57" s="414">
        <f t="shared" si="5"/>
        <v>36</v>
      </c>
    </row>
    <row r="58" spans="1:22" ht="15.75" thickBot="1" x14ac:dyDescent="0.3">
      <c r="A58" s="42"/>
      <c r="B58" s="390"/>
      <c r="C58" s="40"/>
      <c r="D58" s="367"/>
      <c r="E58" s="233"/>
      <c r="F58" s="496">
        <f t="shared" si="0"/>
        <v>0</v>
      </c>
      <c r="G58" s="883"/>
      <c r="H58" s="884"/>
      <c r="I58" s="900"/>
      <c r="J58" s="907"/>
      <c r="K58" s="885">
        <v>0</v>
      </c>
      <c r="L58" s="894"/>
      <c r="M58" s="330"/>
      <c r="N58" s="496">
        <f t="shared" si="1"/>
        <v>0</v>
      </c>
      <c r="O58" s="886"/>
      <c r="P58" s="232"/>
      <c r="Q58" s="888">
        <f t="shared" si="2"/>
        <v>0</v>
      </c>
      <c r="R58" s="889"/>
      <c r="S58" s="890">
        <f t="shared" si="3"/>
        <v>0</v>
      </c>
      <c r="T58" s="891">
        <f t="shared" si="4"/>
        <v>36</v>
      </c>
      <c r="V58" s="414">
        <f t="shared" si="5"/>
        <v>36</v>
      </c>
    </row>
    <row r="59" spans="1:22" ht="15.75" thickBot="1" x14ac:dyDescent="0.3">
      <c r="A59" s="29"/>
      <c r="B59" s="435"/>
      <c r="C59" s="444"/>
      <c r="D59" s="201"/>
      <c r="E59" s="233"/>
      <c r="F59" s="496">
        <f t="shared" si="0"/>
        <v>0</v>
      </c>
      <c r="G59" s="883"/>
      <c r="H59" s="884"/>
      <c r="I59" s="900"/>
      <c r="J59" s="906"/>
      <c r="K59" s="885">
        <v>0</v>
      </c>
      <c r="L59" s="894"/>
      <c r="M59" s="330"/>
      <c r="N59" s="496">
        <f t="shared" si="1"/>
        <v>0</v>
      </c>
      <c r="O59" s="886"/>
      <c r="P59" s="232"/>
      <c r="Q59" s="888">
        <f t="shared" si="2"/>
        <v>0</v>
      </c>
      <c r="R59" s="889"/>
      <c r="S59" s="890">
        <f t="shared" si="3"/>
        <v>0</v>
      </c>
      <c r="T59" s="891">
        <f t="shared" si="4"/>
        <v>36</v>
      </c>
      <c r="V59" s="414">
        <f t="shared" si="5"/>
        <v>36</v>
      </c>
    </row>
    <row r="60" spans="1:22" ht="15.75" thickBot="1" x14ac:dyDescent="0.3">
      <c r="A60" s="223"/>
      <c r="B60" s="224"/>
      <c r="C60" s="225"/>
      <c r="D60" s="455"/>
      <c r="E60" s="233"/>
      <c r="F60" s="496">
        <f t="shared" si="0"/>
        <v>0</v>
      </c>
      <c r="G60" s="883"/>
      <c r="H60" s="884"/>
      <c r="I60" s="900"/>
      <c r="J60" s="907"/>
      <c r="K60" s="885">
        <v>0</v>
      </c>
      <c r="L60" s="894"/>
      <c r="M60" s="330"/>
      <c r="N60" s="496">
        <f t="shared" si="1"/>
        <v>0</v>
      </c>
      <c r="O60" s="886"/>
      <c r="P60" s="232"/>
      <c r="Q60" s="888">
        <f t="shared" si="2"/>
        <v>0</v>
      </c>
      <c r="R60" s="889"/>
      <c r="S60" s="890">
        <f t="shared" si="3"/>
        <v>0</v>
      </c>
      <c r="T60" s="891">
        <f t="shared" si="4"/>
        <v>36</v>
      </c>
      <c r="V60" s="414">
        <f t="shared" si="5"/>
        <v>36</v>
      </c>
    </row>
    <row r="61" spans="1:22" ht="15.75" thickBot="1" x14ac:dyDescent="0.3">
      <c r="A61" s="31"/>
      <c r="B61" s="430"/>
      <c r="C61" s="41"/>
      <c r="D61" s="319"/>
      <c r="E61" s="233"/>
      <c r="F61" s="496">
        <f t="shared" si="0"/>
        <v>0</v>
      </c>
      <c r="G61" s="883"/>
      <c r="H61" s="884"/>
      <c r="I61" s="900"/>
      <c r="J61" s="906"/>
      <c r="K61" s="885">
        <v>0</v>
      </c>
      <c r="L61" s="894"/>
      <c r="M61" s="330"/>
      <c r="N61" s="496">
        <f t="shared" si="1"/>
        <v>0</v>
      </c>
      <c r="O61" s="886"/>
      <c r="P61" s="232"/>
      <c r="Q61" s="888">
        <f t="shared" si="2"/>
        <v>0</v>
      </c>
      <c r="R61" s="889"/>
      <c r="S61" s="890">
        <f t="shared" si="3"/>
        <v>0</v>
      </c>
      <c r="T61" s="891"/>
      <c r="V61" s="414">
        <f t="shared" si="5"/>
        <v>0</v>
      </c>
    </row>
    <row r="62" spans="1:22" ht="15.75" thickBot="1" x14ac:dyDescent="0.3">
      <c r="A62" s="29"/>
      <c r="B62" s="435"/>
      <c r="C62" s="444"/>
      <c r="D62" s="205"/>
      <c r="E62" s="233"/>
      <c r="F62" s="496">
        <f t="shared" si="0"/>
        <v>0</v>
      </c>
      <c r="G62" s="883"/>
      <c r="H62" s="884"/>
      <c r="I62" s="900"/>
      <c r="J62" s="907"/>
      <c r="K62" s="885">
        <v>0</v>
      </c>
      <c r="L62" s="894"/>
      <c r="M62" s="330"/>
      <c r="N62" s="496">
        <f t="shared" si="1"/>
        <v>0</v>
      </c>
      <c r="O62" s="886"/>
      <c r="P62" s="887"/>
      <c r="Q62" s="888">
        <f t="shared" si="2"/>
        <v>0</v>
      </c>
      <c r="R62" s="889"/>
      <c r="S62" s="890">
        <f t="shared" si="3"/>
        <v>0</v>
      </c>
      <c r="T62" s="891"/>
      <c r="V62" s="414">
        <f t="shared" si="5"/>
        <v>0</v>
      </c>
    </row>
    <row r="63" spans="1:22" ht="15.75" thickBot="1" x14ac:dyDescent="0.3">
      <c r="A63" s="42"/>
      <c r="B63" s="44"/>
      <c r="C63" s="40"/>
      <c r="D63" s="343"/>
      <c r="E63" s="233"/>
      <c r="F63" s="496">
        <f t="shared" si="0"/>
        <v>0</v>
      </c>
      <c r="G63" s="883"/>
      <c r="H63" s="884"/>
      <c r="I63" s="900"/>
      <c r="J63" s="906"/>
      <c r="K63" s="885">
        <v>0</v>
      </c>
      <c r="L63" s="894"/>
      <c r="M63" s="418"/>
      <c r="N63" s="496">
        <f t="shared" si="1"/>
        <v>0</v>
      </c>
      <c r="O63" s="886"/>
      <c r="P63" s="887"/>
      <c r="Q63" s="888">
        <f t="shared" si="2"/>
        <v>0</v>
      </c>
      <c r="R63" s="889"/>
      <c r="S63" s="890">
        <f t="shared" si="3"/>
        <v>0</v>
      </c>
      <c r="T63" s="891"/>
      <c r="V63" s="414">
        <f t="shared" si="5"/>
        <v>0</v>
      </c>
    </row>
    <row r="64" spans="1:22" ht="15.75" thickBot="1" x14ac:dyDescent="0.3">
      <c r="A64" s="160"/>
      <c r="B64" s="159"/>
      <c r="C64" s="158"/>
      <c r="D64" s="312"/>
      <c r="E64" s="233"/>
      <c r="F64" s="496">
        <f t="shared" si="0"/>
        <v>0</v>
      </c>
      <c r="G64" s="883"/>
      <c r="H64" s="884"/>
      <c r="I64" s="900"/>
      <c r="J64" s="898"/>
      <c r="K64" s="885">
        <v>0</v>
      </c>
      <c r="L64" s="894"/>
      <c r="M64" s="418"/>
      <c r="N64" s="496">
        <f t="shared" si="1"/>
        <v>0</v>
      </c>
      <c r="O64" s="886"/>
      <c r="P64" s="887"/>
      <c r="Q64" s="888">
        <f t="shared" si="2"/>
        <v>0</v>
      </c>
      <c r="R64" s="889"/>
      <c r="S64" s="890">
        <f t="shared" si="3"/>
        <v>0</v>
      </c>
      <c r="T64" s="891"/>
      <c r="U64" s="193"/>
      <c r="V64" s="414">
        <f t="shared" si="5"/>
        <v>0</v>
      </c>
    </row>
    <row r="65" spans="1:22" ht="15.75" thickBot="1" x14ac:dyDescent="0.3">
      <c r="A65" s="166"/>
      <c r="B65" s="165"/>
      <c r="C65" s="164"/>
      <c r="D65" s="344"/>
      <c r="E65" s="233"/>
      <c r="F65" s="496">
        <f t="shared" si="0"/>
        <v>0</v>
      </c>
      <c r="G65" s="883"/>
      <c r="H65" s="884"/>
      <c r="I65" s="900"/>
      <c r="J65" s="899"/>
      <c r="K65" s="885">
        <v>0</v>
      </c>
      <c r="L65" s="894"/>
      <c r="M65" s="329"/>
      <c r="N65" s="496">
        <f t="shared" si="1"/>
        <v>0</v>
      </c>
      <c r="O65" s="886"/>
      <c r="P65" s="887"/>
      <c r="Q65" s="888">
        <f t="shared" si="2"/>
        <v>0</v>
      </c>
      <c r="R65" s="889"/>
      <c r="S65" s="893">
        <f t="shared" si="3"/>
        <v>0</v>
      </c>
      <c r="T65" s="891"/>
      <c r="V65" s="414">
        <f t="shared" si="5"/>
        <v>0</v>
      </c>
    </row>
    <row r="66" spans="1:22" ht="15.75" thickBot="1" x14ac:dyDescent="0.3">
      <c r="A66" s="29"/>
      <c r="B66" s="32"/>
      <c r="C66" s="35"/>
      <c r="D66" s="348"/>
      <c r="E66" s="233"/>
      <c r="F66" s="496">
        <f t="shared" si="0"/>
        <v>0</v>
      </c>
      <c r="G66" s="883"/>
      <c r="H66" s="884"/>
      <c r="I66" s="900"/>
      <c r="J66" s="899"/>
      <c r="K66" s="885">
        <v>0</v>
      </c>
      <c r="L66" s="894"/>
      <c r="M66" s="417"/>
      <c r="N66" s="496">
        <f t="shared" si="1"/>
        <v>0</v>
      </c>
      <c r="O66" s="886"/>
      <c r="P66" s="887"/>
      <c r="Q66" s="888">
        <f t="shared" si="2"/>
        <v>0</v>
      </c>
      <c r="R66" s="889"/>
      <c r="S66" s="890">
        <f t="shared" si="3"/>
        <v>0</v>
      </c>
      <c r="T66" s="891"/>
      <c r="V66" s="414">
        <f t="shared" si="5"/>
        <v>0</v>
      </c>
    </row>
    <row r="67" spans="1:22" x14ac:dyDescent="0.25">
      <c r="A67" s="163"/>
      <c r="B67" s="162"/>
      <c r="C67" s="139"/>
      <c r="D67" s="261"/>
      <c r="E67" s="233"/>
      <c r="F67" s="496">
        <f t="shared" si="0"/>
        <v>0</v>
      </c>
      <c r="G67" s="883"/>
      <c r="H67" s="884"/>
      <c r="I67" s="900"/>
      <c r="J67" s="899"/>
      <c r="K67" s="885">
        <v>0</v>
      </c>
      <c r="L67" s="894"/>
      <c r="M67" s="417"/>
      <c r="N67" s="496">
        <f t="shared" si="1"/>
        <v>0</v>
      </c>
      <c r="O67" s="886"/>
      <c r="P67" s="887"/>
      <c r="Q67" s="888">
        <f t="shared" si="2"/>
        <v>0</v>
      </c>
      <c r="R67" s="889"/>
      <c r="S67" s="890">
        <f t="shared" si="3"/>
        <v>0</v>
      </c>
      <c r="T67" s="891"/>
      <c r="V67" s="414">
        <f t="shared" si="5"/>
        <v>0</v>
      </c>
    </row>
    <row r="68" spans="1:22" ht="15.75" thickBot="1" x14ac:dyDescent="0.3">
      <c r="A68" s="160"/>
      <c r="B68" s="159"/>
      <c r="C68" s="158"/>
      <c r="D68" s="305"/>
      <c r="E68" s="873"/>
      <c r="F68" s="495">
        <f t="shared" si="0"/>
        <v>0</v>
      </c>
      <c r="G68" s="874"/>
      <c r="H68" s="901"/>
      <c r="I68" s="903"/>
      <c r="J68" s="902"/>
      <c r="K68" s="875">
        <v>0</v>
      </c>
      <c r="L68" s="892"/>
      <c r="M68" s="338"/>
      <c r="N68" s="495">
        <f t="shared" si="1"/>
        <v>0</v>
      </c>
      <c r="O68" s="877"/>
      <c r="P68" s="878"/>
      <c r="Q68" s="879">
        <f t="shared" si="2"/>
        <v>0</v>
      </c>
      <c r="R68" s="880"/>
      <c r="S68" s="473">
        <f t="shared" si="3"/>
        <v>0</v>
      </c>
      <c r="T68" s="881"/>
      <c r="V68" s="414">
        <f t="shared" si="5"/>
        <v>0</v>
      </c>
    </row>
    <row r="69" spans="1:22" x14ac:dyDescent="0.25">
      <c r="E69" s="99"/>
      <c r="F69" s="99"/>
      <c r="G69" s="99"/>
      <c r="H69" s="871"/>
      <c r="I69" s="871"/>
      <c r="K69" s="99"/>
      <c r="L69" s="99"/>
      <c r="M69" s="99"/>
      <c r="N69" s="99"/>
      <c r="O69" s="99"/>
      <c r="P69" s="99"/>
      <c r="Q69" s="99"/>
      <c r="R69" s="99"/>
      <c r="S69" s="99"/>
      <c r="T69" s="99"/>
    </row>
  </sheetData>
  <sortState ref="A9:V44">
    <sortCondition descending="1" ref="S9:S44"/>
    <sortCondition descending="1" ref="F9:F44"/>
  </sortState>
  <dataConsolidate/>
  <mergeCells count="8">
    <mergeCell ref="A1:T2"/>
    <mergeCell ref="A3:T3"/>
    <mergeCell ref="A4:T4"/>
    <mergeCell ref="A5:T5"/>
    <mergeCell ref="E7:G7"/>
    <mergeCell ref="J7:L7"/>
    <mergeCell ref="M7:O7"/>
    <mergeCell ref="P7:R7"/>
  </mergeCells>
  <pageMargins left="0.25" right="0.25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1"/>
  <sheetViews>
    <sheetView topLeftCell="A2" zoomScale="110" zoomScaleNormal="110" workbookViewId="0">
      <selection activeCell="D37" sqref="D37"/>
    </sheetView>
  </sheetViews>
  <sheetFormatPr defaultRowHeight="15" x14ac:dyDescent="0.25"/>
  <cols>
    <col min="1" max="1" width="14.140625" style="538" customWidth="1"/>
    <col min="2" max="2" width="11" customWidth="1"/>
    <col min="3" max="3" width="8.7109375" customWidth="1"/>
    <col min="4" max="4" width="31.28515625" customWidth="1"/>
    <col min="8" max="8" width="7.42578125" customWidth="1"/>
    <col min="10" max="10" width="7.28515625" customWidth="1"/>
    <col min="11" max="11" width="5.7109375" customWidth="1"/>
  </cols>
  <sheetData>
    <row r="1" spans="1:14" ht="23.25" x14ac:dyDescent="0.35">
      <c r="A1" s="1021" t="s">
        <v>88</v>
      </c>
      <c r="B1" s="1021"/>
      <c r="C1" s="1021"/>
      <c r="D1" s="1021"/>
      <c r="E1" s="1021"/>
      <c r="F1" s="1021"/>
      <c r="G1" s="1021"/>
      <c r="H1" s="1021"/>
      <c r="I1" s="1021"/>
    </row>
    <row r="2" spans="1:14" ht="15.75" x14ac:dyDescent="0.25">
      <c r="A2" s="536" t="s">
        <v>18</v>
      </c>
      <c r="G2" s="993">
        <v>42803</v>
      </c>
      <c r="H2" s="994"/>
      <c r="I2" s="994"/>
    </row>
    <row r="3" spans="1:14" x14ac:dyDescent="0.25">
      <c r="B3" s="84"/>
    </row>
    <row r="4" spans="1:14" ht="15.75" x14ac:dyDescent="0.25">
      <c r="A4" s="537" t="s">
        <v>25</v>
      </c>
      <c r="B4" s="560"/>
      <c r="C4" s="81"/>
      <c r="D4" s="81"/>
      <c r="E4" s="81"/>
      <c r="F4" s="81"/>
      <c r="G4" s="81"/>
      <c r="H4" s="81"/>
      <c r="I4" s="81"/>
      <c r="J4" s="80">
        <v>997</v>
      </c>
      <c r="K4" s="80"/>
      <c r="N4" s="1"/>
    </row>
    <row r="5" spans="1:14" ht="15.75" thickBot="1" x14ac:dyDescent="0.3">
      <c r="A5" s="541"/>
      <c r="B5" s="78"/>
      <c r="C5" s="78"/>
      <c r="D5" s="78"/>
      <c r="E5" s="78"/>
      <c r="F5" s="78"/>
      <c r="G5" s="78"/>
      <c r="H5" s="78"/>
      <c r="I5" s="78"/>
      <c r="N5" s="1"/>
    </row>
    <row r="6" spans="1:14" ht="24" thickTop="1" thickBot="1" x14ac:dyDescent="0.3">
      <c r="A6" s="561" t="s">
        <v>1</v>
      </c>
      <c r="B6" s="542" t="s">
        <v>2</v>
      </c>
      <c r="C6" s="75" t="s">
        <v>3</v>
      </c>
      <c r="D6" s="510" t="s">
        <v>4</v>
      </c>
      <c r="E6" s="73" t="s">
        <v>11</v>
      </c>
      <c r="F6" s="72" t="s">
        <v>12</v>
      </c>
      <c r="G6" s="72" t="s">
        <v>13</v>
      </c>
      <c r="H6" s="71" t="s">
        <v>24</v>
      </c>
      <c r="I6" s="70" t="s">
        <v>7</v>
      </c>
      <c r="J6" s="69"/>
      <c r="K6" s="244"/>
      <c r="L6" s="68">
        <v>1</v>
      </c>
      <c r="M6" s="68">
        <v>2</v>
      </c>
      <c r="N6" s="86">
        <v>3</v>
      </c>
    </row>
    <row r="7" spans="1:14" ht="15.75" thickBot="1" x14ac:dyDescent="0.3">
      <c r="A7" s="31" t="s">
        <v>97</v>
      </c>
      <c r="B7" s="975" t="s">
        <v>53</v>
      </c>
      <c r="C7" s="141">
        <v>2001</v>
      </c>
      <c r="D7" s="372" t="s">
        <v>98</v>
      </c>
      <c r="E7" s="793">
        <v>947</v>
      </c>
      <c r="F7" s="793">
        <v>947</v>
      </c>
      <c r="G7" s="793">
        <v>927</v>
      </c>
      <c r="H7" s="55">
        <f t="shared" ref="H7:H34" si="0">K7</f>
        <v>44</v>
      </c>
      <c r="I7" s="277">
        <v>1</v>
      </c>
      <c r="J7" s="95">
        <f t="shared" ref="J7:J34" si="1">FLOOR(L7,10)</f>
        <v>940</v>
      </c>
      <c r="K7" s="87">
        <f t="shared" ref="K7:K34" si="2">IF(J7&lt;5.1,0,(J7-500)*0.1)</f>
        <v>44</v>
      </c>
      <c r="L7" s="797">
        <f t="shared" ref="L7:L34" si="3">MAX(E7:G7)</f>
        <v>947</v>
      </c>
      <c r="M7" s="797">
        <f t="shared" ref="M7:M34" si="4">SUM(E7:G7)-L7-N7</f>
        <v>947</v>
      </c>
      <c r="N7" s="797">
        <f t="shared" ref="N7:N34" si="5">MIN(E7:G7)</f>
        <v>927</v>
      </c>
    </row>
    <row r="8" spans="1:14" ht="15.75" thickBot="1" x14ac:dyDescent="0.3">
      <c r="A8" s="42" t="s">
        <v>192</v>
      </c>
      <c r="B8" s="43" t="s">
        <v>193</v>
      </c>
      <c r="C8" s="40">
        <v>1998</v>
      </c>
      <c r="D8" s="209" t="s">
        <v>135</v>
      </c>
      <c r="E8" s="324">
        <v>837</v>
      </c>
      <c r="F8" s="325">
        <v>896</v>
      </c>
      <c r="G8" s="325">
        <v>931</v>
      </c>
      <c r="H8" s="55">
        <f t="shared" si="0"/>
        <v>43</v>
      </c>
      <c r="I8" s="276">
        <v>2</v>
      </c>
      <c r="J8" s="95">
        <f t="shared" si="1"/>
        <v>930</v>
      </c>
      <c r="K8" s="87">
        <f t="shared" si="2"/>
        <v>43</v>
      </c>
      <c r="L8" s="797">
        <f t="shared" si="3"/>
        <v>931</v>
      </c>
      <c r="M8" s="797">
        <f t="shared" si="4"/>
        <v>896</v>
      </c>
      <c r="N8" s="797">
        <f t="shared" si="5"/>
        <v>837</v>
      </c>
    </row>
    <row r="9" spans="1:14" ht="14.25" customHeight="1" thickBot="1" x14ac:dyDescent="0.3">
      <c r="A9" s="42" t="s">
        <v>136</v>
      </c>
      <c r="B9" s="543" t="s">
        <v>137</v>
      </c>
      <c r="C9" s="60">
        <v>1997</v>
      </c>
      <c r="D9" s="367" t="s">
        <v>138</v>
      </c>
      <c r="E9" s="324">
        <v>852</v>
      </c>
      <c r="F9" s="325">
        <v>872</v>
      </c>
      <c r="G9" s="325">
        <v>906</v>
      </c>
      <c r="H9" s="55">
        <f t="shared" si="0"/>
        <v>40</v>
      </c>
      <c r="I9" s="275">
        <v>3</v>
      </c>
      <c r="J9" s="95">
        <f t="shared" si="1"/>
        <v>900</v>
      </c>
      <c r="K9" s="87">
        <f t="shared" si="2"/>
        <v>40</v>
      </c>
      <c r="L9" s="797">
        <f t="shared" si="3"/>
        <v>906</v>
      </c>
      <c r="M9" s="797">
        <f t="shared" si="4"/>
        <v>872</v>
      </c>
      <c r="N9" s="797">
        <f t="shared" si="5"/>
        <v>852</v>
      </c>
    </row>
    <row r="10" spans="1:14" ht="15.75" thickBot="1" x14ac:dyDescent="0.3">
      <c r="A10" s="577" t="s">
        <v>77</v>
      </c>
      <c r="B10" s="43" t="s">
        <v>73</v>
      </c>
      <c r="C10" s="40">
        <v>1999</v>
      </c>
      <c r="D10" s="462" t="s">
        <v>135</v>
      </c>
      <c r="E10" s="324">
        <v>845</v>
      </c>
      <c r="F10" s="325">
        <v>852</v>
      </c>
      <c r="G10" s="325">
        <v>900</v>
      </c>
      <c r="H10" s="55">
        <f t="shared" si="0"/>
        <v>40</v>
      </c>
      <c r="I10" s="276"/>
      <c r="J10" s="95">
        <f t="shared" si="1"/>
        <v>900</v>
      </c>
      <c r="K10" s="87">
        <f t="shared" si="2"/>
        <v>40</v>
      </c>
      <c r="L10" s="797">
        <f t="shared" si="3"/>
        <v>900</v>
      </c>
      <c r="M10" s="797">
        <f t="shared" si="4"/>
        <v>852</v>
      </c>
      <c r="N10" s="797">
        <f t="shared" si="5"/>
        <v>845</v>
      </c>
    </row>
    <row r="11" spans="1:14" ht="15.75" thickBot="1" x14ac:dyDescent="0.3">
      <c r="A11" s="42" t="s">
        <v>93</v>
      </c>
      <c r="B11" s="498" t="s">
        <v>94</v>
      </c>
      <c r="C11" s="41">
        <v>1998</v>
      </c>
      <c r="D11" s="357" t="s">
        <v>98</v>
      </c>
      <c r="E11" s="324">
        <v>802</v>
      </c>
      <c r="F11" s="325">
        <v>818</v>
      </c>
      <c r="G11" s="325">
        <v>883</v>
      </c>
      <c r="H11" s="55">
        <f t="shared" si="0"/>
        <v>38</v>
      </c>
      <c r="I11" s="275"/>
      <c r="J11" s="95">
        <f t="shared" si="1"/>
        <v>880</v>
      </c>
      <c r="K11" s="87">
        <f t="shared" si="2"/>
        <v>38</v>
      </c>
      <c r="L11" s="797">
        <f t="shared" si="3"/>
        <v>883</v>
      </c>
      <c r="M11" s="797">
        <f t="shared" si="4"/>
        <v>818</v>
      </c>
      <c r="N11" s="797">
        <f t="shared" si="5"/>
        <v>802</v>
      </c>
    </row>
    <row r="12" spans="1:14" ht="15.75" thickBot="1" x14ac:dyDescent="0.3">
      <c r="A12" s="42" t="s">
        <v>148</v>
      </c>
      <c r="B12" s="43" t="s">
        <v>149</v>
      </c>
      <c r="C12" s="40">
        <v>1999</v>
      </c>
      <c r="D12" s="590" t="s">
        <v>146</v>
      </c>
      <c r="E12" s="324">
        <v>848</v>
      </c>
      <c r="F12" s="325">
        <v>875</v>
      </c>
      <c r="G12" s="325">
        <v>870</v>
      </c>
      <c r="H12" s="55">
        <f t="shared" si="0"/>
        <v>37</v>
      </c>
      <c r="I12" s="276"/>
      <c r="J12" s="95">
        <f t="shared" si="1"/>
        <v>870</v>
      </c>
      <c r="K12" s="87">
        <f t="shared" si="2"/>
        <v>37</v>
      </c>
      <c r="L12" s="797">
        <f t="shared" si="3"/>
        <v>875</v>
      </c>
      <c r="M12" s="797">
        <f t="shared" si="4"/>
        <v>870</v>
      </c>
      <c r="N12" s="797">
        <f t="shared" si="5"/>
        <v>848</v>
      </c>
    </row>
    <row r="13" spans="1:14" ht="15.75" thickBot="1" x14ac:dyDescent="0.3">
      <c r="A13" s="42" t="s">
        <v>95</v>
      </c>
      <c r="B13" s="43" t="s">
        <v>96</v>
      </c>
      <c r="C13" s="40">
        <v>1999</v>
      </c>
      <c r="D13" s="585" t="s">
        <v>98</v>
      </c>
      <c r="E13" s="324">
        <v>768</v>
      </c>
      <c r="F13" s="325">
        <v>782</v>
      </c>
      <c r="G13" s="325">
        <v>872</v>
      </c>
      <c r="H13" s="55">
        <f t="shared" si="0"/>
        <v>37</v>
      </c>
      <c r="I13" s="275"/>
      <c r="J13" s="95">
        <f t="shared" si="1"/>
        <v>870</v>
      </c>
      <c r="K13" s="87">
        <f t="shared" si="2"/>
        <v>37</v>
      </c>
      <c r="L13" s="797">
        <f t="shared" si="3"/>
        <v>872</v>
      </c>
      <c r="M13" s="797">
        <f t="shared" si="4"/>
        <v>782</v>
      </c>
      <c r="N13" s="797">
        <f t="shared" si="5"/>
        <v>768</v>
      </c>
    </row>
    <row r="14" spans="1:14" ht="15.75" thickBot="1" x14ac:dyDescent="0.3">
      <c r="A14" s="66" t="s">
        <v>172</v>
      </c>
      <c r="B14" s="544" t="s">
        <v>173</v>
      </c>
      <c r="C14" s="64">
        <v>2001</v>
      </c>
      <c r="D14" s="978" t="s">
        <v>178</v>
      </c>
      <c r="E14" s="324">
        <v>0</v>
      </c>
      <c r="F14" s="325">
        <v>868</v>
      </c>
      <c r="G14" s="325">
        <v>872</v>
      </c>
      <c r="H14" s="55">
        <f t="shared" si="0"/>
        <v>37</v>
      </c>
      <c r="I14" s="276"/>
      <c r="J14" s="95">
        <f t="shared" si="1"/>
        <v>870</v>
      </c>
      <c r="K14" s="87">
        <f t="shared" si="2"/>
        <v>37</v>
      </c>
      <c r="L14" s="797">
        <f t="shared" si="3"/>
        <v>872</v>
      </c>
      <c r="M14" s="797">
        <f t="shared" si="4"/>
        <v>868</v>
      </c>
      <c r="N14" s="797">
        <f t="shared" si="5"/>
        <v>0</v>
      </c>
    </row>
    <row r="15" spans="1:14" ht="15.75" thickBot="1" x14ac:dyDescent="0.3">
      <c r="A15" s="42" t="s">
        <v>65</v>
      </c>
      <c r="B15" s="546" t="s">
        <v>54</v>
      </c>
      <c r="C15" s="60">
        <v>2000</v>
      </c>
      <c r="D15" s="356" t="s">
        <v>21</v>
      </c>
      <c r="E15" s="324">
        <v>818</v>
      </c>
      <c r="F15" s="325">
        <v>862</v>
      </c>
      <c r="G15" s="325">
        <v>867</v>
      </c>
      <c r="H15" s="55">
        <f t="shared" si="0"/>
        <v>36</v>
      </c>
      <c r="I15" s="275"/>
      <c r="J15" s="95">
        <f t="shared" si="1"/>
        <v>860</v>
      </c>
      <c r="K15" s="87">
        <f t="shared" si="2"/>
        <v>36</v>
      </c>
      <c r="L15" s="797">
        <f t="shared" si="3"/>
        <v>867</v>
      </c>
      <c r="M15" s="797">
        <f t="shared" si="4"/>
        <v>862</v>
      </c>
      <c r="N15" s="797">
        <f t="shared" si="5"/>
        <v>818</v>
      </c>
    </row>
    <row r="16" spans="1:14" ht="15.75" thickBot="1" x14ac:dyDescent="0.3">
      <c r="A16" s="121" t="s">
        <v>23</v>
      </c>
      <c r="B16" s="551" t="s">
        <v>22</v>
      </c>
      <c r="C16" s="131">
        <v>1997</v>
      </c>
      <c r="D16" s="357" t="s">
        <v>21</v>
      </c>
      <c r="E16" s="324">
        <v>777</v>
      </c>
      <c r="F16" s="325">
        <v>851</v>
      </c>
      <c r="G16" s="325">
        <v>845</v>
      </c>
      <c r="H16" s="55">
        <f t="shared" si="0"/>
        <v>35</v>
      </c>
      <c r="I16" s="276"/>
      <c r="J16" s="95">
        <f t="shared" si="1"/>
        <v>850</v>
      </c>
      <c r="K16" s="87">
        <f t="shared" si="2"/>
        <v>35</v>
      </c>
      <c r="L16" s="797">
        <f t="shared" si="3"/>
        <v>851</v>
      </c>
      <c r="M16" s="797">
        <f t="shared" si="4"/>
        <v>845</v>
      </c>
      <c r="N16" s="797">
        <f t="shared" si="5"/>
        <v>777</v>
      </c>
    </row>
    <row r="17" spans="1:14" ht="15.75" thickBot="1" x14ac:dyDescent="0.3">
      <c r="A17" s="121" t="s">
        <v>168</v>
      </c>
      <c r="B17" s="550" t="s">
        <v>169</v>
      </c>
      <c r="C17" s="131">
        <v>2000</v>
      </c>
      <c r="D17" s="358" t="s">
        <v>163</v>
      </c>
      <c r="E17" s="324">
        <v>808</v>
      </c>
      <c r="F17" s="325">
        <v>817</v>
      </c>
      <c r="G17" s="325">
        <v>837</v>
      </c>
      <c r="H17" s="55">
        <f t="shared" si="0"/>
        <v>33</v>
      </c>
      <c r="I17" s="275"/>
      <c r="J17" s="979">
        <f t="shared" si="1"/>
        <v>830</v>
      </c>
      <c r="K17" s="87">
        <f t="shared" si="2"/>
        <v>33</v>
      </c>
      <c r="L17" s="797">
        <f t="shared" si="3"/>
        <v>837</v>
      </c>
      <c r="M17" s="797">
        <f t="shared" si="4"/>
        <v>817</v>
      </c>
      <c r="N17" s="797">
        <f t="shared" si="5"/>
        <v>808</v>
      </c>
    </row>
    <row r="18" spans="1:14" ht="15.75" thickBot="1" x14ac:dyDescent="0.3">
      <c r="A18" s="121" t="s">
        <v>164</v>
      </c>
      <c r="B18" s="549" t="s">
        <v>165</v>
      </c>
      <c r="C18" s="119">
        <v>1998</v>
      </c>
      <c r="D18" s="357" t="s">
        <v>163</v>
      </c>
      <c r="E18" s="324">
        <v>742</v>
      </c>
      <c r="F18" s="325">
        <v>833</v>
      </c>
      <c r="G18" s="325">
        <v>802</v>
      </c>
      <c r="H18" s="55">
        <f t="shared" si="0"/>
        <v>33</v>
      </c>
      <c r="I18" s="518"/>
      <c r="J18" s="95">
        <f t="shared" si="1"/>
        <v>830</v>
      </c>
      <c r="K18" s="87">
        <f t="shared" si="2"/>
        <v>33</v>
      </c>
      <c r="L18" s="797">
        <f t="shared" si="3"/>
        <v>833</v>
      </c>
      <c r="M18" s="797">
        <f t="shared" si="4"/>
        <v>802</v>
      </c>
      <c r="N18" s="797">
        <f t="shared" si="5"/>
        <v>742</v>
      </c>
    </row>
    <row r="19" spans="1:14" ht="15.75" thickBot="1" x14ac:dyDescent="0.3">
      <c r="A19" s="121" t="s">
        <v>150</v>
      </c>
      <c r="B19" s="548" t="s">
        <v>151</v>
      </c>
      <c r="C19" s="116">
        <v>2000</v>
      </c>
      <c r="D19" s="358" t="s">
        <v>146</v>
      </c>
      <c r="E19" s="324">
        <v>673</v>
      </c>
      <c r="F19" s="325">
        <v>827</v>
      </c>
      <c r="G19" s="325">
        <v>776</v>
      </c>
      <c r="H19" s="55">
        <f t="shared" si="0"/>
        <v>32</v>
      </c>
      <c r="I19" s="276"/>
      <c r="J19" s="95">
        <f t="shared" si="1"/>
        <v>820</v>
      </c>
      <c r="K19" s="87">
        <f t="shared" si="2"/>
        <v>32</v>
      </c>
      <c r="L19" s="797">
        <f t="shared" si="3"/>
        <v>827</v>
      </c>
      <c r="M19" s="797">
        <f t="shared" si="4"/>
        <v>776</v>
      </c>
      <c r="N19" s="797">
        <f t="shared" si="5"/>
        <v>673</v>
      </c>
    </row>
    <row r="20" spans="1:14" ht="15.75" thickBot="1" x14ac:dyDescent="0.3">
      <c r="A20" s="121" t="s">
        <v>74</v>
      </c>
      <c r="B20" s="551" t="s">
        <v>75</v>
      </c>
      <c r="C20" s="131">
        <v>1999</v>
      </c>
      <c r="D20" s="357" t="s">
        <v>135</v>
      </c>
      <c r="E20" s="324">
        <v>818</v>
      </c>
      <c r="F20" s="325">
        <v>646</v>
      </c>
      <c r="G20" s="325">
        <v>783</v>
      </c>
      <c r="H20" s="55">
        <f t="shared" si="0"/>
        <v>31</v>
      </c>
      <c r="I20" s="276"/>
      <c r="J20" s="95">
        <f t="shared" si="1"/>
        <v>810</v>
      </c>
      <c r="K20" s="87">
        <f t="shared" si="2"/>
        <v>31</v>
      </c>
      <c r="L20" s="797">
        <f t="shared" si="3"/>
        <v>818</v>
      </c>
      <c r="M20" s="797">
        <f t="shared" si="4"/>
        <v>783</v>
      </c>
      <c r="N20" s="797">
        <f t="shared" si="5"/>
        <v>646</v>
      </c>
    </row>
    <row r="21" spans="1:14" ht="15.75" thickBot="1" x14ac:dyDescent="0.3">
      <c r="A21" s="42" t="s">
        <v>147</v>
      </c>
      <c r="B21" s="547" t="s">
        <v>53</v>
      </c>
      <c r="C21" s="977">
        <v>1997</v>
      </c>
      <c r="D21" s="360" t="s">
        <v>146</v>
      </c>
      <c r="E21" s="324">
        <v>562</v>
      </c>
      <c r="F21" s="325">
        <v>658</v>
      </c>
      <c r="G21" s="325">
        <v>817</v>
      </c>
      <c r="H21" s="55">
        <f t="shared" si="0"/>
        <v>31</v>
      </c>
      <c r="I21" s="275"/>
      <c r="J21" s="95">
        <f t="shared" si="1"/>
        <v>810</v>
      </c>
      <c r="K21" s="87">
        <f t="shared" si="2"/>
        <v>31</v>
      </c>
      <c r="L21" s="797">
        <f t="shared" si="3"/>
        <v>817</v>
      </c>
      <c r="M21" s="797">
        <f t="shared" si="4"/>
        <v>658</v>
      </c>
      <c r="N21" s="797">
        <f t="shared" si="5"/>
        <v>562</v>
      </c>
    </row>
    <row r="22" spans="1:14" ht="15.75" thickBot="1" x14ac:dyDescent="0.3">
      <c r="A22" s="66" t="s">
        <v>177</v>
      </c>
      <c r="B22" s="545" t="s">
        <v>84</v>
      </c>
      <c r="C22" s="35">
        <v>1998</v>
      </c>
      <c r="D22" s="582" t="s">
        <v>178</v>
      </c>
      <c r="E22" s="324">
        <v>753</v>
      </c>
      <c r="F22" s="325">
        <v>802</v>
      </c>
      <c r="G22" s="325">
        <v>766</v>
      </c>
      <c r="H22" s="55">
        <f t="shared" si="0"/>
        <v>30</v>
      </c>
      <c r="I22" s="518"/>
      <c r="J22" s="95">
        <f t="shared" si="1"/>
        <v>800</v>
      </c>
      <c r="K22" s="87">
        <f t="shared" si="2"/>
        <v>30</v>
      </c>
      <c r="L22" s="797">
        <f t="shared" si="3"/>
        <v>802</v>
      </c>
      <c r="M22" s="797">
        <f t="shared" si="4"/>
        <v>766</v>
      </c>
      <c r="N22" s="797">
        <f t="shared" si="5"/>
        <v>753</v>
      </c>
    </row>
    <row r="23" spans="1:14" ht="15.75" thickBot="1" x14ac:dyDescent="0.3">
      <c r="A23" s="121" t="s">
        <v>66</v>
      </c>
      <c r="B23" s="548" t="s">
        <v>67</v>
      </c>
      <c r="C23" s="106">
        <v>1999</v>
      </c>
      <c r="D23" s="314" t="s">
        <v>21</v>
      </c>
      <c r="E23" s="324">
        <v>0</v>
      </c>
      <c r="F23" s="325">
        <v>786</v>
      </c>
      <c r="G23" s="325">
        <v>753</v>
      </c>
      <c r="H23" s="55">
        <f t="shared" si="0"/>
        <v>28</v>
      </c>
      <c r="I23" s="276"/>
      <c r="J23" s="95">
        <f t="shared" si="1"/>
        <v>780</v>
      </c>
      <c r="K23" s="87">
        <f t="shared" si="2"/>
        <v>28</v>
      </c>
      <c r="L23" s="797">
        <f t="shared" si="3"/>
        <v>786</v>
      </c>
      <c r="M23" s="797">
        <f t="shared" si="4"/>
        <v>753</v>
      </c>
      <c r="N23" s="797">
        <f t="shared" si="5"/>
        <v>0</v>
      </c>
    </row>
    <row r="24" spans="1:14" ht="15.75" thickBot="1" x14ac:dyDescent="0.3">
      <c r="A24" s="121" t="s">
        <v>176</v>
      </c>
      <c r="B24" s="549" t="s">
        <v>111</v>
      </c>
      <c r="C24" s="119">
        <v>1999</v>
      </c>
      <c r="D24" s="357" t="s">
        <v>178</v>
      </c>
      <c r="E24" s="324">
        <v>582</v>
      </c>
      <c r="F24" s="325">
        <v>718</v>
      </c>
      <c r="G24" s="325">
        <v>774</v>
      </c>
      <c r="H24" s="55">
        <f t="shared" si="0"/>
        <v>27</v>
      </c>
      <c r="I24" s="518"/>
      <c r="J24" s="95">
        <f t="shared" si="1"/>
        <v>770</v>
      </c>
      <c r="K24" s="87">
        <f t="shared" si="2"/>
        <v>27</v>
      </c>
      <c r="L24" s="797">
        <f t="shared" si="3"/>
        <v>774</v>
      </c>
      <c r="M24" s="797">
        <f t="shared" si="4"/>
        <v>718</v>
      </c>
      <c r="N24" s="797">
        <f t="shared" si="5"/>
        <v>582</v>
      </c>
    </row>
    <row r="25" spans="1:14" ht="15.75" thickBot="1" x14ac:dyDescent="0.3">
      <c r="A25" s="121" t="s">
        <v>186</v>
      </c>
      <c r="B25" s="549" t="s">
        <v>105</v>
      </c>
      <c r="C25" s="119">
        <v>2000</v>
      </c>
      <c r="D25" s="357" t="s">
        <v>146</v>
      </c>
      <c r="E25" s="324">
        <v>0</v>
      </c>
      <c r="F25" s="325">
        <v>726</v>
      </c>
      <c r="G25" s="325">
        <v>762</v>
      </c>
      <c r="H25" s="55">
        <f t="shared" si="0"/>
        <v>26</v>
      </c>
      <c r="I25" s="276"/>
      <c r="J25" s="95">
        <f t="shared" si="1"/>
        <v>760</v>
      </c>
      <c r="K25" s="87">
        <f t="shared" si="2"/>
        <v>26</v>
      </c>
      <c r="L25" s="797">
        <f t="shared" si="3"/>
        <v>762</v>
      </c>
      <c r="M25" s="797">
        <f t="shared" si="4"/>
        <v>726</v>
      </c>
      <c r="N25" s="797">
        <f t="shared" si="5"/>
        <v>0</v>
      </c>
    </row>
    <row r="26" spans="1:14" ht="15.75" thickBot="1" x14ac:dyDescent="0.3">
      <c r="A26" s="42" t="s">
        <v>166</v>
      </c>
      <c r="B26" s="43" t="s">
        <v>167</v>
      </c>
      <c r="C26" s="40">
        <v>2000</v>
      </c>
      <c r="D26" s="197" t="s">
        <v>163</v>
      </c>
      <c r="E26" s="324">
        <v>738</v>
      </c>
      <c r="F26" s="325">
        <v>718</v>
      </c>
      <c r="G26" s="325">
        <v>753</v>
      </c>
      <c r="H26" s="55">
        <f t="shared" si="0"/>
        <v>25</v>
      </c>
      <c r="I26" s="518"/>
      <c r="J26" s="95">
        <f t="shared" si="1"/>
        <v>750</v>
      </c>
      <c r="K26" s="87">
        <f t="shared" si="2"/>
        <v>25</v>
      </c>
      <c r="L26" s="797">
        <f t="shared" si="3"/>
        <v>753</v>
      </c>
      <c r="M26" s="797">
        <f t="shared" si="4"/>
        <v>738</v>
      </c>
      <c r="N26" s="797">
        <f t="shared" si="5"/>
        <v>718</v>
      </c>
    </row>
    <row r="27" spans="1:14" ht="15.75" thickBot="1" x14ac:dyDescent="0.3">
      <c r="A27" s="66" t="s">
        <v>170</v>
      </c>
      <c r="B27" s="976" t="s">
        <v>171</v>
      </c>
      <c r="C27" s="36">
        <v>2000</v>
      </c>
      <c r="D27" s="583" t="s">
        <v>163</v>
      </c>
      <c r="E27" s="324">
        <v>0</v>
      </c>
      <c r="F27" s="325">
        <v>752</v>
      </c>
      <c r="G27" s="325">
        <v>0</v>
      </c>
      <c r="H27" s="55">
        <f t="shared" si="0"/>
        <v>25</v>
      </c>
      <c r="I27" s="276"/>
      <c r="J27" s="979">
        <f t="shared" si="1"/>
        <v>750</v>
      </c>
      <c r="K27" s="87">
        <f t="shared" si="2"/>
        <v>25</v>
      </c>
      <c r="L27" s="797">
        <f t="shared" si="3"/>
        <v>752</v>
      </c>
      <c r="M27" s="797">
        <f t="shared" si="4"/>
        <v>0</v>
      </c>
      <c r="N27" s="797">
        <f t="shared" si="5"/>
        <v>0</v>
      </c>
    </row>
    <row r="28" spans="1:14" ht="15.75" thickBot="1" x14ac:dyDescent="0.3">
      <c r="A28" s="121" t="s">
        <v>190</v>
      </c>
      <c r="B28" s="549" t="s">
        <v>191</v>
      </c>
      <c r="C28" s="119">
        <v>1999</v>
      </c>
      <c r="D28" s="357" t="s">
        <v>98</v>
      </c>
      <c r="E28" s="324">
        <v>703</v>
      </c>
      <c r="F28" s="325">
        <v>746</v>
      </c>
      <c r="G28" s="325">
        <v>576</v>
      </c>
      <c r="H28" s="55">
        <f t="shared" si="0"/>
        <v>24</v>
      </c>
      <c r="I28" s="518"/>
      <c r="J28" s="95">
        <f t="shared" si="1"/>
        <v>740</v>
      </c>
      <c r="K28" s="87">
        <f t="shared" si="2"/>
        <v>24</v>
      </c>
      <c r="L28" s="797">
        <f t="shared" si="3"/>
        <v>746</v>
      </c>
      <c r="M28" s="797">
        <f t="shared" si="4"/>
        <v>703</v>
      </c>
      <c r="N28" s="797">
        <f t="shared" si="5"/>
        <v>576</v>
      </c>
    </row>
    <row r="29" spans="1:14" ht="15.75" thickBot="1" x14ac:dyDescent="0.3">
      <c r="A29" s="121" t="s">
        <v>174</v>
      </c>
      <c r="B29" s="549" t="s">
        <v>175</v>
      </c>
      <c r="C29" s="119">
        <v>1998</v>
      </c>
      <c r="D29" s="357" t="s">
        <v>178</v>
      </c>
      <c r="E29" s="324">
        <v>628</v>
      </c>
      <c r="F29" s="325">
        <v>0</v>
      </c>
      <c r="G29" s="325">
        <v>0</v>
      </c>
      <c r="H29" s="55">
        <f t="shared" si="0"/>
        <v>12</v>
      </c>
      <c r="I29" s="276"/>
      <c r="J29" s="955">
        <f t="shared" si="1"/>
        <v>620</v>
      </c>
      <c r="K29" s="87">
        <f t="shared" si="2"/>
        <v>12</v>
      </c>
      <c r="L29" s="797">
        <f t="shared" si="3"/>
        <v>628</v>
      </c>
      <c r="M29" s="797">
        <f t="shared" si="4"/>
        <v>0</v>
      </c>
      <c r="N29" s="797">
        <f t="shared" si="5"/>
        <v>0</v>
      </c>
    </row>
    <row r="30" spans="1:14" ht="15.75" thickBot="1" x14ac:dyDescent="0.3">
      <c r="A30" s="121"/>
      <c r="B30" s="549"/>
      <c r="C30" s="119"/>
      <c r="D30" s="519"/>
      <c r="E30" s="324"/>
      <c r="F30" s="325"/>
      <c r="G30" s="325"/>
      <c r="H30" s="55">
        <f t="shared" si="0"/>
        <v>0</v>
      </c>
      <c r="I30" s="276"/>
      <c r="J30" s="955">
        <f t="shared" si="1"/>
        <v>0</v>
      </c>
      <c r="K30" s="87">
        <f t="shared" si="2"/>
        <v>0</v>
      </c>
      <c r="L30" s="797">
        <f t="shared" si="3"/>
        <v>0</v>
      </c>
      <c r="M30" s="797">
        <f t="shared" si="4"/>
        <v>0</v>
      </c>
      <c r="N30" s="797">
        <f t="shared" si="5"/>
        <v>0</v>
      </c>
    </row>
    <row r="31" spans="1:14" ht="15.75" thickBot="1" x14ac:dyDescent="0.3">
      <c r="A31" s="42"/>
      <c r="B31" s="498"/>
      <c r="C31" s="41"/>
      <c r="D31" s="314"/>
      <c r="E31" s="324"/>
      <c r="F31" s="325"/>
      <c r="G31" s="325"/>
      <c r="H31" s="55">
        <f t="shared" si="0"/>
        <v>0</v>
      </c>
      <c r="I31" s="275"/>
      <c r="J31" s="95">
        <f t="shared" si="1"/>
        <v>0</v>
      </c>
      <c r="K31" s="87">
        <f t="shared" si="2"/>
        <v>0</v>
      </c>
      <c r="L31" s="797">
        <f t="shared" si="3"/>
        <v>0</v>
      </c>
      <c r="M31" s="797">
        <f t="shared" si="4"/>
        <v>0</v>
      </c>
      <c r="N31" s="797">
        <f t="shared" si="5"/>
        <v>0</v>
      </c>
    </row>
    <row r="32" spans="1:14" ht="15.75" thickBot="1" x14ac:dyDescent="0.3">
      <c r="A32" s="121"/>
      <c r="B32" s="578"/>
      <c r="C32" s="581"/>
      <c r="D32" s="314"/>
      <c r="E32" s="324"/>
      <c r="F32" s="325"/>
      <c r="G32" s="325"/>
      <c r="H32" s="55">
        <f t="shared" si="0"/>
        <v>0</v>
      </c>
      <c r="I32" s="518"/>
      <c r="J32" s="95">
        <f t="shared" si="1"/>
        <v>0</v>
      </c>
      <c r="K32" s="87">
        <f t="shared" si="2"/>
        <v>0</v>
      </c>
      <c r="L32" s="798">
        <f t="shared" si="3"/>
        <v>0</v>
      </c>
      <c r="M32" s="797">
        <f t="shared" si="4"/>
        <v>0</v>
      </c>
      <c r="N32" s="797">
        <f t="shared" si="5"/>
        <v>0</v>
      </c>
    </row>
    <row r="33" spans="1:14" ht="15.75" thickBot="1" x14ac:dyDescent="0.3">
      <c r="A33" s="121"/>
      <c r="B33" s="550"/>
      <c r="C33" s="131"/>
      <c r="D33" s="314"/>
      <c r="E33" s="324"/>
      <c r="F33" s="325"/>
      <c r="G33" s="325"/>
      <c r="H33" s="55">
        <f t="shared" si="0"/>
        <v>0</v>
      </c>
      <c r="I33" s="276"/>
      <c r="J33" s="95">
        <f t="shared" si="1"/>
        <v>0</v>
      </c>
      <c r="K33" s="87">
        <f t="shared" si="2"/>
        <v>0</v>
      </c>
      <c r="L33" s="797">
        <f t="shared" si="3"/>
        <v>0</v>
      </c>
      <c r="M33" s="797">
        <f t="shared" si="4"/>
        <v>0</v>
      </c>
      <c r="N33" s="797">
        <f t="shared" si="5"/>
        <v>0</v>
      </c>
    </row>
    <row r="34" spans="1:14" ht="15.75" thickBot="1" x14ac:dyDescent="0.3">
      <c r="A34" s="121"/>
      <c r="B34" s="549"/>
      <c r="C34" s="119"/>
      <c r="D34" s="357"/>
      <c r="E34" s="324"/>
      <c r="F34" s="325"/>
      <c r="G34" s="325"/>
      <c r="H34" s="55">
        <f t="shared" si="0"/>
        <v>0</v>
      </c>
      <c r="I34" s="276"/>
      <c r="J34" s="95">
        <f t="shared" si="1"/>
        <v>0</v>
      </c>
      <c r="K34" s="87">
        <f t="shared" si="2"/>
        <v>0</v>
      </c>
      <c r="L34" s="797">
        <f t="shared" si="3"/>
        <v>0</v>
      </c>
      <c r="M34" s="797">
        <f t="shared" si="4"/>
        <v>0</v>
      </c>
      <c r="N34" s="797">
        <f t="shared" si="5"/>
        <v>0</v>
      </c>
    </row>
    <row r="35" spans="1:14" ht="15.75" thickBot="1" x14ac:dyDescent="0.3">
      <c r="A35" s="42"/>
      <c r="B35" s="546"/>
      <c r="C35" s="41"/>
      <c r="D35" s="208"/>
      <c r="E35" s="324"/>
      <c r="F35" s="325"/>
      <c r="G35" s="325"/>
      <c r="H35" s="55">
        <f t="shared" ref="H35:H70" si="6">K35</f>
        <v>0</v>
      </c>
      <c r="I35" s="275"/>
      <c r="J35" s="95">
        <f t="shared" ref="J35:J70" si="7">FLOOR(L35,10)</f>
        <v>0</v>
      </c>
      <c r="K35" s="87">
        <f t="shared" ref="K35:K70" si="8">IF(J35&lt;5.1,0,(J35-500)*0.1)</f>
        <v>0</v>
      </c>
      <c r="L35" s="797">
        <f t="shared" ref="L35:L38" si="9">MAX(E35:G35)</f>
        <v>0</v>
      </c>
      <c r="M35" s="797">
        <f t="shared" ref="M35:M38" si="10">SUM(E35:G35)-L35-N35</f>
        <v>0</v>
      </c>
      <c r="N35" s="797">
        <f t="shared" ref="N35:N38" si="11">MIN(E35:G35)</f>
        <v>0</v>
      </c>
    </row>
    <row r="36" spans="1:14" ht="15.75" thickBot="1" x14ac:dyDescent="0.3">
      <c r="A36" s="42"/>
      <c r="B36" s="580"/>
      <c r="C36" s="134"/>
      <c r="D36" s="367"/>
      <c r="E36" s="324"/>
      <c r="F36" s="325"/>
      <c r="G36" s="325"/>
      <c r="H36" s="55">
        <f t="shared" si="6"/>
        <v>0</v>
      </c>
      <c r="I36" s="518"/>
      <c r="J36" s="95">
        <f t="shared" si="7"/>
        <v>0</v>
      </c>
      <c r="K36" s="87">
        <f t="shared" si="8"/>
        <v>0</v>
      </c>
      <c r="L36" s="797">
        <f t="shared" si="9"/>
        <v>0</v>
      </c>
      <c r="M36" s="797">
        <f t="shared" si="10"/>
        <v>0</v>
      </c>
      <c r="N36" s="797">
        <f t="shared" si="11"/>
        <v>0</v>
      </c>
    </row>
    <row r="37" spans="1:14" ht="15.75" thickBot="1" x14ac:dyDescent="0.3">
      <c r="A37" s="42"/>
      <c r="B37" s="547"/>
      <c r="C37" s="58"/>
      <c r="D37" s="367"/>
      <c r="E37" s="324"/>
      <c r="F37" s="325"/>
      <c r="G37" s="325"/>
      <c r="H37" s="55">
        <f t="shared" si="6"/>
        <v>0</v>
      </c>
      <c r="I37" s="276"/>
      <c r="J37" s="95">
        <f t="shared" si="7"/>
        <v>0</v>
      </c>
      <c r="K37" s="87">
        <f t="shared" si="8"/>
        <v>0</v>
      </c>
      <c r="L37" s="797">
        <f t="shared" si="9"/>
        <v>0</v>
      </c>
      <c r="M37" s="797">
        <f t="shared" si="10"/>
        <v>0</v>
      </c>
      <c r="N37" s="797">
        <f t="shared" si="11"/>
        <v>0</v>
      </c>
    </row>
    <row r="38" spans="1:14" ht="15.75" thickBot="1" x14ac:dyDescent="0.3">
      <c r="A38" s="121"/>
      <c r="B38" s="549"/>
      <c r="C38" s="119"/>
      <c r="D38" s="357"/>
      <c r="E38" s="324"/>
      <c r="F38" s="325"/>
      <c r="G38" s="325"/>
      <c r="H38" s="55">
        <f t="shared" si="6"/>
        <v>0</v>
      </c>
      <c r="I38" s="518"/>
      <c r="J38" s="95">
        <f t="shared" si="7"/>
        <v>0</v>
      </c>
      <c r="K38" s="87">
        <f t="shared" si="8"/>
        <v>0</v>
      </c>
      <c r="L38" s="797">
        <f t="shared" si="9"/>
        <v>0</v>
      </c>
      <c r="M38" s="797">
        <f t="shared" si="10"/>
        <v>0</v>
      </c>
      <c r="N38" s="797">
        <f t="shared" si="11"/>
        <v>0</v>
      </c>
    </row>
    <row r="39" spans="1:14" ht="15.75" thickBot="1" x14ac:dyDescent="0.3">
      <c r="A39" s="121"/>
      <c r="B39" s="548"/>
      <c r="C39" s="106"/>
      <c r="D39" s="358"/>
      <c r="E39" s="324"/>
      <c r="F39" s="325"/>
      <c r="G39" s="325"/>
      <c r="H39" s="55">
        <f t="shared" si="6"/>
        <v>0</v>
      </c>
      <c r="I39" s="276"/>
      <c r="J39" s="95">
        <f t="shared" si="7"/>
        <v>0</v>
      </c>
      <c r="K39" s="87">
        <f t="shared" si="8"/>
        <v>0</v>
      </c>
      <c r="L39" s="797">
        <f t="shared" ref="L39:L66" si="12">MAX(E39:G39)</f>
        <v>0</v>
      </c>
      <c r="M39" s="797">
        <f t="shared" ref="M39:M66" si="13">SUM(E39:G39)-L39-N39</f>
        <v>0</v>
      </c>
      <c r="N39" s="797">
        <f t="shared" ref="N39:N66" si="14">MIN(E39:G39)</f>
        <v>0</v>
      </c>
    </row>
    <row r="40" spans="1:14" ht="15.75" customHeight="1" thickBot="1" x14ac:dyDescent="0.3">
      <c r="A40" s="121"/>
      <c r="B40" s="549"/>
      <c r="C40" s="119"/>
      <c r="D40" s="357"/>
      <c r="E40" s="324"/>
      <c r="F40" s="325"/>
      <c r="G40" s="325"/>
      <c r="H40" s="55">
        <f t="shared" si="6"/>
        <v>0</v>
      </c>
      <c r="I40" s="518"/>
      <c r="J40" s="95">
        <f t="shared" si="7"/>
        <v>0</v>
      </c>
      <c r="K40" s="87">
        <f t="shared" si="8"/>
        <v>0</v>
      </c>
      <c r="L40" s="797">
        <f t="shared" si="12"/>
        <v>0</v>
      </c>
      <c r="M40" s="797">
        <f t="shared" si="13"/>
        <v>0</v>
      </c>
      <c r="N40" s="797">
        <f t="shared" si="14"/>
        <v>0</v>
      </c>
    </row>
    <row r="41" spans="1:14" ht="15.75" thickBot="1" x14ac:dyDescent="0.3">
      <c r="A41" s="121"/>
      <c r="B41" s="549"/>
      <c r="C41" s="119"/>
      <c r="D41" s="357"/>
      <c r="E41" s="324"/>
      <c r="F41" s="325"/>
      <c r="G41" s="325"/>
      <c r="H41" s="55">
        <f t="shared" si="6"/>
        <v>0</v>
      </c>
      <c r="I41" s="276"/>
      <c r="J41" s="95">
        <f t="shared" si="7"/>
        <v>0</v>
      </c>
      <c r="K41" s="87">
        <f t="shared" si="8"/>
        <v>0</v>
      </c>
      <c r="L41" s="797">
        <f t="shared" si="12"/>
        <v>0</v>
      </c>
      <c r="M41" s="797">
        <f t="shared" si="13"/>
        <v>0</v>
      </c>
      <c r="N41" s="797">
        <f t="shared" si="14"/>
        <v>0</v>
      </c>
    </row>
    <row r="42" spans="1:14" ht="15.75" thickBot="1" x14ac:dyDescent="0.3">
      <c r="A42" s="121"/>
      <c r="B42" s="549"/>
      <c r="C42" s="119"/>
      <c r="D42" s="519"/>
      <c r="E42" s="324"/>
      <c r="F42" s="325"/>
      <c r="G42" s="325"/>
      <c r="H42" s="55">
        <f t="shared" si="6"/>
        <v>0</v>
      </c>
      <c r="I42" s="276"/>
      <c r="J42" s="95">
        <f t="shared" si="7"/>
        <v>0</v>
      </c>
      <c r="K42" s="87">
        <f t="shared" si="8"/>
        <v>0</v>
      </c>
      <c r="L42" s="797">
        <f t="shared" si="12"/>
        <v>0</v>
      </c>
      <c r="M42" s="797">
        <f t="shared" si="13"/>
        <v>0</v>
      </c>
      <c r="N42" s="797">
        <f t="shared" si="14"/>
        <v>0</v>
      </c>
    </row>
    <row r="43" spans="1:14" ht="15.75" thickBot="1" x14ac:dyDescent="0.3">
      <c r="A43" s="121"/>
      <c r="B43" s="548"/>
      <c r="C43" s="106"/>
      <c r="D43" s="314"/>
      <c r="E43" s="324"/>
      <c r="F43" s="325"/>
      <c r="G43" s="325"/>
      <c r="H43" s="55">
        <f t="shared" si="6"/>
        <v>0</v>
      </c>
      <c r="I43" s="275"/>
      <c r="J43" s="95">
        <f t="shared" si="7"/>
        <v>0</v>
      </c>
      <c r="K43" s="87">
        <f t="shared" si="8"/>
        <v>0</v>
      </c>
      <c r="L43" s="797">
        <f t="shared" si="12"/>
        <v>0</v>
      </c>
      <c r="M43" s="797">
        <f t="shared" si="13"/>
        <v>0</v>
      </c>
      <c r="N43" s="797">
        <f t="shared" si="14"/>
        <v>0</v>
      </c>
    </row>
    <row r="44" spans="1:14" ht="15.75" thickBot="1" x14ac:dyDescent="0.3">
      <c r="A44" s="121"/>
      <c r="B44" s="549"/>
      <c r="C44" s="119"/>
      <c r="D44" s="314"/>
      <c r="E44" s="324"/>
      <c r="F44" s="325"/>
      <c r="G44" s="325"/>
      <c r="H44" s="55">
        <f t="shared" si="6"/>
        <v>0</v>
      </c>
      <c r="I44" s="276"/>
      <c r="J44" s="95">
        <f t="shared" si="7"/>
        <v>0</v>
      </c>
      <c r="K44" s="87">
        <f t="shared" si="8"/>
        <v>0</v>
      </c>
      <c r="L44" s="797">
        <f t="shared" si="12"/>
        <v>0</v>
      </c>
      <c r="M44" s="797">
        <f t="shared" si="13"/>
        <v>0</v>
      </c>
      <c r="N44" s="797">
        <f t="shared" si="14"/>
        <v>0</v>
      </c>
    </row>
    <row r="45" spans="1:14" ht="15.75" thickBot="1" x14ac:dyDescent="0.3">
      <c r="A45" s="42"/>
      <c r="B45" s="43"/>
      <c r="C45" s="40"/>
      <c r="D45" s="208"/>
      <c r="E45" s="324"/>
      <c r="F45" s="325"/>
      <c r="G45" s="325"/>
      <c r="H45" s="55">
        <f t="shared" si="6"/>
        <v>0</v>
      </c>
      <c r="I45" s="275"/>
      <c r="J45" s="95">
        <f t="shared" si="7"/>
        <v>0</v>
      </c>
      <c r="K45" s="87">
        <f t="shared" si="8"/>
        <v>0</v>
      </c>
      <c r="L45" s="797">
        <f t="shared" si="12"/>
        <v>0</v>
      </c>
      <c r="M45" s="797">
        <f t="shared" si="13"/>
        <v>0</v>
      </c>
      <c r="N45" s="797">
        <f t="shared" si="14"/>
        <v>0</v>
      </c>
    </row>
    <row r="46" spans="1:14" ht="15.75" thickBot="1" x14ac:dyDescent="0.3">
      <c r="A46" s="121"/>
      <c r="B46" s="549"/>
      <c r="C46" s="116"/>
      <c r="D46" s="314"/>
      <c r="E46" s="324"/>
      <c r="F46" s="325"/>
      <c r="G46" s="325"/>
      <c r="H46" s="55">
        <f t="shared" si="6"/>
        <v>0</v>
      </c>
      <c r="I46" s="276"/>
      <c r="J46" s="95">
        <f t="shared" si="7"/>
        <v>0</v>
      </c>
      <c r="K46" s="87">
        <f t="shared" si="8"/>
        <v>0</v>
      </c>
      <c r="L46" s="797">
        <f t="shared" si="12"/>
        <v>0</v>
      </c>
      <c r="M46" s="797">
        <f t="shared" si="13"/>
        <v>0</v>
      </c>
      <c r="N46" s="797">
        <f t="shared" si="14"/>
        <v>0</v>
      </c>
    </row>
    <row r="47" spans="1:14" ht="15.75" thickBot="1" x14ac:dyDescent="0.3">
      <c r="A47" s="42"/>
      <c r="B47" s="546"/>
      <c r="C47" s="40"/>
      <c r="D47" s="369"/>
      <c r="E47" s="324"/>
      <c r="F47" s="325"/>
      <c r="G47" s="325"/>
      <c r="H47" s="55">
        <f t="shared" si="6"/>
        <v>0</v>
      </c>
      <c r="I47" s="275"/>
      <c r="J47" s="95">
        <f t="shared" si="7"/>
        <v>0</v>
      </c>
      <c r="K47" s="87">
        <f t="shared" si="8"/>
        <v>0</v>
      </c>
      <c r="L47" s="797">
        <f t="shared" si="12"/>
        <v>0</v>
      </c>
      <c r="M47" s="797">
        <f t="shared" si="13"/>
        <v>0</v>
      </c>
      <c r="N47" s="797">
        <f t="shared" si="14"/>
        <v>0</v>
      </c>
    </row>
    <row r="48" spans="1:14" ht="15.75" thickBot="1" x14ac:dyDescent="0.3">
      <c r="A48" s="121"/>
      <c r="B48" s="549"/>
      <c r="C48" s="119"/>
      <c r="D48" s="357"/>
      <c r="E48" s="324"/>
      <c r="F48" s="325"/>
      <c r="G48" s="325"/>
      <c r="H48" s="55">
        <f t="shared" si="6"/>
        <v>0</v>
      </c>
      <c r="I48" s="518"/>
      <c r="J48" s="95">
        <f t="shared" si="7"/>
        <v>0</v>
      </c>
      <c r="K48" s="87">
        <f t="shared" si="8"/>
        <v>0</v>
      </c>
      <c r="L48" s="797">
        <f t="shared" si="12"/>
        <v>0</v>
      </c>
      <c r="M48" s="797">
        <f t="shared" si="13"/>
        <v>0</v>
      </c>
      <c r="N48" s="797">
        <f t="shared" si="14"/>
        <v>0</v>
      </c>
    </row>
    <row r="49" spans="1:14" ht="15.75" thickBot="1" x14ac:dyDescent="0.3">
      <c r="A49" s="42"/>
      <c r="B49" s="43"/>
      <c r="C49" s="40"/>
      <c r="D49" s="197"/>
      <c r="E49" s="324"/>
      <c r="F49" s="325"/>
      <c r="G49" s="325"/>
      <c r="H49" s="55">
        <f t="shared" si="6"/>
        <v>0</v>
      </c>
      <c r="I49" s="276"/>
      <c r="J49" s="95">
        <f t="shared" si="7"/>
        <v>0</v>
      </c>
      <c r="K49" s="87">
        <f t="shared" si="8"/>
        <v>0</v>
      </c>
      <c r="L49" s="797">
        <f t="shared" si="12"/>
        <v>0</v>
      </c>
      <c r="M49" s="797">
        <f t="shared" si="13"/>
        <v>0</v>
      </c>
      <c r="N49" s="797">
        <f t="shared" si="14"/>
        <v>0</v>
      </c>
    </row>
    <row r="50" spans="1:14" ht="15.75" thickBot="1" x14ac:dyDescent="0.3">
      <c r="A50" s="121"/>
      <c r="B50" s="549"/>
      <c r="C50" s="116"/>
      <c r="D50" s="358"/>
      <c r="E50" s="324"/>
      <c r="F50" s="325"/>
      <c r="G50" s="325"/>
      <c r="H50" s="55">
        <f t="shared" si="6"/>
        <v>0</v>
      </c>
      <c r="I50" s="518"/>
      <c r="J50" s="95">
        <f t="shared" si="7"/>
        <v>0</v>
      </c>
      <c r="K50" s="87">
        <f t="shared" si="8"/>
        <v>0</v>
      </c>
      <c r="L50" s="797">
        <f t="shared" si="12"/>
        <v>0</v>
      </c>
      <c r="M50" s="797">
        <f t="shared" si="13"/>
        <v>0</v>
      </c>
      <c r="N50" s="797">
        <f t="shared" si="14"/>
        <v>0</v>
      </c>
    </row>
    <row r="51" spans="1:14" ht="15.75" thickBot="1" x14ac:dyDescent="0.3">
      <c r="A51" s="42"/>
      <c r="B51" s="546"/>
      <c r="C51" s="40"/>
      <c r="D51" s="197"/>
      <c r="E51" s="324"/>
      <c r="F51" s="325"/>
      <c r="G51" s="325"/>
      <c r="H51" s="55">
        <f t="shared" si="6"/>
        <v>0</v>
      </c>
      <c r="I51" s="276"/>
      <c r="J51" s="95">
        <f t="shared" si="7"/>
        <v>0</v>
      </c>
      <c r="K51" s="87">
        <f t="shared" si="8"/>
        <v>0</v>
      </c>
      <c r="L51" s="797">
        <f t="shared" si="12"/>
        <v>0</v>
      </c>
      <c r="M51" s="797">
        <f t="shared" si="13"/>
        <v>0</v>
      </c>
      <c r="N51" s="797">
        <f t="shared" si="14"/>
        <v>0</v>
      </c>
    </row>
    <row r="52" spans="1:14" ht="15.75" thickBot="1" x14ac:dyDescent="0.3">
      <c r="A52" s="121"/>
      <c r="B52" s="549"/>
      <c r="C52" s="119"/>
      <c r="D52" s="358"/>
      <c r="E52" s="324"/>
      <c r="F52" s="325"/>
      <c r="G52" s="325"/>
      <c r="H52" s="55">
        <f t="shared" si="6"/>
        <v>0</v>
      </c>
      <c r="I52" s="276"/>
      <c r="J52" s="95">
        <f t="shared" si="7"/>
        <v>0</v>
      </c>
      <c r="K52" s="87">
        <f t="shared" si="8"/>
        <v>0</v>
      </c>
      <c r="L52" s="797">
        <f t="shared" si="12"/>
        <v>0</v>
      </c>
      <c r="M52" s="797">
        <f t="shared" si="13"/>
        <v>0</v>
      </c>
      <c r="N52" s="797">
        <f t="shared" si="14"/>
        <v>0</v>
      </c>
    </row>
    <row r="53" spans="1:14" ht="15.75" thickBot="1" x14ac:dyDescent="0.3">
      <c r="A53" s="121"/>
      <c r="B53" s="549"/>
      <c r="C53" s="119"/>
      <c r="D53" s="364"/>
      <c r="E53" s="324"/>
      <c r="F53" s="794"/>
      <c r="G53" s="325"/>
      <c r="H53" s="55">
        <f t="shared" si="6"/>
        <v>0</v>
      </c>
      <c r="I53" s="275"/>
      <c r="J53" s="95">
        <f t="shared" si="7"/>
        <v>0</v>
      </c>
      <c r="K53" s="87">
        <f t="shared" si="8"/>
        <v>0</v>
      </c>
      <c r="L53" s="797">
        <f t="shared" si="12"/>
        <v>0</v>
      </c>
      <c r="M53" s="797">
        <f t="shared" si="13"/>
        <v>0</v>
      </c>
      <c r="N53" s="797">
        <f t="shared" si="14"/>
        <v>0</v>
      </c>
    </row>
    <row r="54" spans="1:14" ht="15.75" thickBot="1" x14ac:dyDescent="0.3">
      <c r="A54" s="121"/>
      <c r="B54" s="551"/>
      <c r="C54" s="119"/>
      <c r="D54" s="357"/>
      <c r="E54" s="324"/>
      <c r="F54" s="325"/>
      <c r="G54" s="325"/>
      <c r="H54" s="55">
        <f t="shared" si="6"/>
        <v>0</v>
      </c>
      <c r="I54" s="276"/>
      <c r="J54" s="95">
        <f t="shared" si="7"/>
        <v>0</v>
      </c>
      <c r="K54" s="87">
        <f t="shared" si="8"/>
        <v>0</v>
      </c>
      <c r="L54" s="797">
        <f t="shared" si="12"/>
        <v>0</v>
      </c>
      <c r="M54" s="797">
        <f t="shared" si="13"/>
        <v>0</v>
      </c>
      <c r="N54" s="797">
        <f t="shared" si="14"/>
        <v>0</v>
      </c>
    </row>
    <row r="55" spans="1:14" ht="15.75" thickBot="1" x14ac:dyDescent="0.3">
      <c r="A55" s="42"/>
      <c r="B55" s="43"/>
      <c r="C55" s="41"/>
      <c r="D55" s="209"/>
      <c r="E55" s="324"/>
      <c r="F55" s="325"/>
      <c r="G55" s="325"/>
      <c r="H55" s="55">
        <f t="shared" si="6"/>
        <v>0</v>
      </c>
      <c r="I55" s="275"/>
      <c r="J55" s="95">
        <f t="shared" si="7"/>
        <v>0</v>
      </c>
      <c r="K55" s="87">
        <f t="shared" si="8"/>
        <v>0</v>
      </c>
      <c r="L55" s="797">
        <f t="shared" si="12"/>
        <v>0</v>
      </c>
      <c r="M55" s="797">
        <f t="shared" si="13"/>
        <v>0</v>
      </c>
      <c r="N55" s="797">
        <f t="shared" si="14"/>
        <v>0</v>
      </c>
    </row>
    <row r="56" spans="1:14" ht="15.75" thickBot="1" x14ac:dyDescent="0.3">
      <c r="A56" s="42"/>
      <c r="B56" s="43"/>
      <c r="C56" s="41"/>
      <c r="D56" s="209"/>
      <c r="E56" s="324"/>
      <c r="F56" s="325"/>
      <c r="G56" s="325"/>
      <c r="H56" s="55">
        <f t="shared" si="6"/>
        <v>0</v>
      </c>
      <c r="I56" s="518"/>
      <c r="J56" s="95">
        <f t="shared" si="7"/>
        <v>0</v>
      </c>
      <c r="K56" s="87">
        <f t="shared" si="8"/>
        <v>0</v>
      </c>
      <c r="L56" s="797">
        <f t="shared" si="12"/>
        <v>0</v>
      </c>
      <c r="M56" s="797">
        <f t="shared" si="13"/>
        <v>0</v>
      </c>
      <c r="N56" s="797">
        <f t="shared" si="14"/>
        <v>0</v>
      </c>
    </row>
    <row r="57" spans="1:14" ht="15.75" thickBot="1" x14ac:dyDescent="0.3">
      <c r="A57" s="42"/>
      <c r="B57" s="43"/>
      <c r="C57" s="113"/>
      <c r="D57" s="360"/>
      <c r="E57" s="324"/>
      <c r="F57" s="325"/>
      <c r="G57" s="325"/>
      <c r="H57" s="55">
        <f t="shared" si="6"/>
        <v>0</v>
      </c>
      <c r="I57" s="586"/>
      <c r="J57" s="95">
        <f t="shared" si="7"/>
        <v>0</v>
      </c>
      <c r="K57" s="87">
        <f t="shared" si="8"/>
        <v>0</v>
      </c>
      <c r="L57" s="797">
        <f t="shared" si="12"/>
        <v>0</v>
      </c>
      <c r="M57" s="797">
        <f t="shared" si="13"/>
        <v>0</v>
      </c>
      <c r="N57" s="797">
        <f t="shared" si="14"/>
        <v>0</v>
      </c>
    </row>
    <row r="58" spans="1:14" ht="15.75" thickBot="1" x14ac:dyDescent="0.3">
      <c r="A58" s="42"/>
      <c r="B58" s="547"/>
      <c r="C58" s="58"/>
      <c r="D58" s="366"/>
      <c r="E58" s="324"/>
      <c r="F58" s="325"/>
      <c r="G58" s="325"/>
      <c r="H58" s="55">
        <f t="shared" si="6"/>
        <v>0</v>
      </c>
      <c r="I58" s="276"/>
      <c r="J58" s="95">
        <f t="shared" si="7"/>
        <v>0</v>
      </c>
      <c r="K58" s="87">
        <f t="shared" si="8"/>
        <v>0</v>
      </c>
      <c r="L58" s="797">
        <f t="shared" si="12"/>
        <v>0</v>
      </c>
      <c r="M58" s="797">
        <f t="shared" si="13"/>
        <v>0</v>
      </c>
      <c r="N58" s="797">
        <f t="shared" si="14"/>
        <v>0</v>
      </c>
    </row>
    <row r="59" spans="1:14" ht="15.75" thickBot="1" x14ac:dyDescent="0.3">
      <c r="A59" s="31"/>
      <c r="B59" s="44"/>
      <c r="C59" s="40"/>
      <c r="D59" s="209"/>
      <c r="E59" s="326"/>
      <c r="F59" s="325"/>
      <c r="G59" s="325"/>
      <c r="H59" s="55">
        <f t="shared" si="6"/>
        <v>0</v>
      </c>
      <c r="I59" s="275"/>
      <c r="J59" s="95">
        <f t="shared" si="7"/>
        <v>0</v>
      </c>
      <c r="K59" s="87">
        <f t="shared" si="8"/>
        <v>0</v>
      </c>
      <c r="L59" s="797">
        <f t="shared" si="12"/>
        <v>0</v>
      </c>
      <c r="M59" s="797">
        <f t="shared" si="13"/>
        <v>0</v>
      </c>
      <c r="N59" s="797">
        <f t="shared" si="14"/>
        <v>0</v>
      </c>
    </row>
    <row r="60" spans="1:14" ht="15.75" thickBot="1" x14ac:dyDescent="0.3">
      <c r="A60" s="121"/>
      <c r="B60" s="549"/>
      <c r="C60" s="106"/>
      <c r="D60" s="357"/>
      <c r="E60" s="324"/>
      <c r="F60" s="325"/>
      <c r="G60" s="325"/>
      <c r="H60" s="55">
        <f t="shared" si="6"/>
        <v>0</v>
      </c>
      <c r="I60" s="276"/>
      <c r="J60" s="95">
        <f t="shared" si="7"/>
        <v>0</v>
      </c>
      <c r="K60" s="87">
        <f t="shared" si="8"/>
        <v>0</v>
      </c>
      <c r="L60" s="797">
        <f t="shared" si="12"/>
        <v>0</v>
      </c>
      <c r="M60" s="797">
        <f t="shared" si="13"/>
        <v>0</v>
      </c>
      <c r="N60" s="797">
        <f t="shared" si="14"/>
        <v>0</v>
      </c>
    </row>
    <row r="61" spans="1:14" ht="15.75" thickBot="1" x14ac:dyDescent="0.3">
      <c r="A61" s="121"/>
      <c r="B61" s="549"/>
      <c r="C61" s="106"/>
      <c r="D61" s="357"/>
      <c r="E61" s="324"/>
      <c r="F61" s="325"/>
      <c r="G61" s="325"/>
      <c r="H61" s="55">
        <f t="shared" si="6"/>
        <v>0</v>
      </c>
      <c r="I61" s="275"/>
      <c r="J61" s="95">
        <f t="shared" si="7"/>
        <v>0</v>
      </c>
      <c r="K61" s="87">
        <f t="shared" si="8"/>
        <v>0</v>
      </c>
      <c r="L61" s="797">
        <f t="shared" si="12"/>
        <v>0</v>
      </c>
      <c r="M61" s="797">
        <f t="shared" si="13"/>
        <v>0</v>
      </c>
      <c r="N61" s="797">
        <f t="shared" si="14"/>
        <v>0</v>
      </c>
    </row>
    <row r="62" spans="1:14" ht="15.75" thickBot="1" x14ac:dyDescent="0.3">
      <c r="A62" s="42"/>
      <c r="B62" s="43"/>
      <c r="C62" s="41"/>
      <c r="D62" s="209"/>
      <c r="E62" s="324"/>
      <c r="F62" s="325"/>
      <c r="G62" s="325"/>
      <c r="H62" s="55">
        <f t="shared" si="6"/>
        <v>0</v>
      </c>
      <c r="I62" s="276"/>
      <c r="J62" s="95">
        <f t="shared" si="7"/>
        <v>0</v>
      </c>
      <c r="K62" s="87">
        <f t="shared" si="8"/>
        <v>0</v>
      </c>
      <c r="L62" s="797">
        <f t="shared" si="12"/>
        <v>0</v>
      </c>
      <c r="M62" s="797">
        <f t="shared" si="13"/>
        <v>0</v>
      </c>
      <c r="N62" s="797">
        <f t="shared" si="14"/>
        <v>0</v>
      </c>
    </row>
    <row r="63" spans="1:14" ht="15.75" thickBot="1" x14ac:dyDescent="0.3">
      <c r="A63" s="121"/>
      <c r="B63" s="549"/>
      <c r="C63" s="106"/>
      <c r="D63" s="357"/>
      <c r="E63" s="324"/>
      <c r="F63" s="325"/>
      <c r="G63" s="325"/>
      <c r="H63" s="55">
        <f t="shared" si="6"/>
        <v>0</v>
      </c>
      <c r="I63" s="275"/>
      <c r="J63" s="95">
        <f t="shared" si="7"/>
        <v>0</v>
      </c>
      <c r="K63" s="87">
        <f t="shared" si="8"/>
        <v>0</v>
      </c>
      <c r="L63" s="797">
        <f t="shared" si="12"/>
        <v>0</v>
      </c>
      <c r="M63" s="797">
        <f t="shared" si="13"/>
        <v>0</v>
      </c>
      <c r="N63" s="797">
        <f t="shared" si="14"/>
        <v>0</v>
      </c>
    </row>
    <row r="64" spans="1:14" ht="15.75" thickBot="1" x14ac:dyDescent="0.3">
      <c r="A64" s="42"/>
      <c r="B64" s="43"/>
      <c r="C64" s="41"/>
      <c r="D64" s="197"/>
      <c r="E64" s="324"/>
      <c r="F64" s="325"/>
      <c r="G64" s="325"/>
      <c r="H64" s="55">
        <f t="shared" si="6"/>
        <v>0</v>
      </c>
      <c r="I64" s="276"/>
      <c r="J64" s="95">
        <f t="shared" si="7"/>
        <v>0</v>
      </c>
      <c r="K64" s="87">
        <f t="shared" si="8"/>
        <v>0</v>
      </c>
      <c r="L64" s="797">
        <f t="shared" si="12"/>
        <v>0</v>
      </c>
      <c r="M64" s="797">
        <f t="shared" si="13"/>
        <v>0</v>
      </c>
      <c r="N64" s="797">
        <f t="shared" si="14"/>
        <v>0</v>
      </c>
    </row>
    <row r="65" spans="1:14" ht="15.75" thickBot="1" x14ac:dyDescent="0.3">
      <c r="A65" s="121"/>
      <c r="B65" s="549"/>
      <c r="C65" s="106"/>
      <c r="D65" s="357"/>
      <c r="E65" s="324"/>
      <c r="F65" s="325"/>
      <c r="G65" s="325"/>
      <c r="H65" s="55">
        <f t="shared" si="6"/>
        <v>0</v>
      </c>
      <c r="I65" s="272"/>
      <c r="J65" s="95">
        <f t="shared" si="7"/>
        <v>0</v>
      </c>
      <c r="K65" s="87">
        <f t="shared" si="8"/>
        <v>0</v>
      </c>
      <c r="L65" s="797">
        <f t="shared" si="12"/>
        <v>0</v>
      </c>
      <c r="M65" s="797">
        <f t="shared" si="13"/>
        <v>0</v>
      </c>
      <c r="N65" s="797">
        <f t="shared" si="14"/>
        <v>0</v>
      </c>
    </row>
    <row r="66" spans="1:14" ht="15.75" thickBot="1" x14ac:dyDescent="0.3">
      <c r="A66" s="121"/>
      <c r="B66" s="549"/>
      <c r="C66" s="106"/>
      <c r="D66" s="357"/>
      <c r="E66" s="324"/>
      <c r="F66" s="325"/>
      <c r="G66" s="325"/>
      <c r="H66" s="55">
        <f t="shared" si="6"/>
        <v>0</v>
      </c>
      <c r="I66" s="272"/>
      <c r="J66" s="95">
        <f t="shared" si="7"/>
        <v>0</v>
      </c>
      <c r="K66" s="87">
        <f t="shared" si="8"/>
        <v>0</v>
      </c>
      <c r="L66" s="797">
        <f t="shared" si="12"/>
        <v>0</v>
      </c>
      <c r="M66" s="797">
        <f t="shared" si="13"/>
        <v>0</v>
      </c>
      <c r="N66" s="797">
        <f t="shared" si="14"/>
        <v>0</v>
      </c>
    </row>
    <row r="67" spans="1:14" ht="15.75" thickBot="1" x14ac:dyDescent="0.3">
      <c r="A67" s="121"/>
      <c r="B67" s="549"/>
      <c r="C67" s="106"/>
      <c r="D67" s="357"/>
      <c r="E67" s="324"/>
      <c r="F67" s="325"/>
      <c r="G67" s="325"/>
      <c r="H67" s="55">
        <f t="shared" si="6"/>
        <v>0</v>
      </c>
      <c r="I67" s="272"/>
      <c r="J67" s="95">
        <f t="shared" si="7"/>
        <v>0</v>
      </c>
      <c r="K67" s="87">
        <f t="shared" si="8"/>
        <v>0</v>
      </c>
      <c r="L67" s="271"/>
      <c r="M67" s="271"/>
      <c r="N67" s="271"/>
    </row>
    <row r="68" spans="1:14" ht="15.75" thickBot="1" x14ac:dyDescent="0.3">
      <c r="A68" s="121"/>
      <c r="B68" s="549"/>
      <c r="C68" s="106"/>
      <c r="D68" s="357"/>
      <c r="E68" s="324"/>
      <c r="F68" s="325"/>
      <c r="G68" s="325"/>
      <c r="H68" s="55">
        <f t="shared" si="6"/>
        <v>0</v>
      </c>
      <c r="I68" s="272"/>
      <c r="J68" s="95">
        <f t="shared" si="7"/>
        <v>0</v>
      </c>
      <c r="K68" s="87">
        <f t="shared" si="8"/>
        <v>0</v>
      </c>
      <c r="L68" s="271"/>
      <c r="M68" s="271"/>
      <c r="N68" s="271"/>
    </row>
    <row r="69" spans="1:14" ht="15.75" thickBot="1" x14ac:dyDescent="0.3">
      <c r="A69" s="121"/>
      <c r="B69" s="549"/>
      <c r="C69" s="106"/>
      <c r="D69" s="357"/>
      <c r="E69" s="324"/>
      <c r="F69" s="325"/>
      <c r="G69" s="325"/>
      <c r="H69" s="55">
        <f t="shared" si="6"/>
        <v>0</v>
      </c>
      <c r="I69" s="272"/>
      <c r="J69" s="95">
        <f t="shared" si="7"/>
        <v>0</v>
      </c>
      <c r="K69" s="87">
        <f t="shared" si="8"/>
        <v>0</v>
      </c>
      <c r="L69" s="271"/>
      <c r="M69" s="271"/>
      <c r="N69" s="271"/>
    </row>
    <row r="70" spans="1:14" ht="15.75" thickBot="1" x14ac:dyDescent="0.3">
      <c r="A70" s="133"/>
      <c r="B70" s="569"/>
      <c r="C70" s="116"/>
      <c r="D70" s="570"/>
      <c r="E70" s="795"/>
      <c r="F70" s="796"/>
      <c r="G70" s="395"/>
      <c r="H70" s="55">
        <f t="shared" si="6"/>
        <v>0</v>
      </c>
      <c r="I70" s="571"/>
      <c r="J70" s="95">
        <f t="shared" si="7"/>
        <v>0</v>
      </c>
      <c r="K70" s="87">
        <f t="shared" si="8"/>
        <v>0</v>
      </c>
      <c r="L70" s="271"/>
      <c r="M70" s="271"/>
      <c r="N70" s="271"/>
    </row>
    <row r="71" spans="1:14" ht="15.75" thickTop="1" x14ac:dyDescent="0.25">
      <c r="A71" s="568"/>
      <c r="C71" s="52"/>
      <c r="G71" s="52"/>
      <c r="H71" s="84"/>
    </row>
  </sheetData>
  <sortState ref="A7:N34">
    <sortCondition descending="1" ref="H7:H34"/>
    <sortCondition descending="1" ref="L7:L34"/>
  </sortState>
  <mergeCells count="2">
    <mergeCell ref="A1:I1"/>
    <mergeCell ref="G2:I2"/>
  </mergeCells>
  <conditionalFormatting sqref="E31:G32 E21:G29 E34:G55 E7:G18 E57:G58">
    <cfRule type="cellIs" dxfId="63" priority="19" operator="equal">
      <formula>0</formula>
    </cfRule>
  </conditionalFormatting>
  <conditionalFormatting sqref="E30:G30">
    <cfRule type="cellIs" dxfId="62" priority="18" operator="equal">
      <formula>0</formula>
    </cfRule>
  </conditionalFormatting>
  <conditionalFormatting sqref="E33:G33">
    <cfRule type="cellIs" dxfId="61" priority="17" operator="equal">
      <formula>0</formula>
    </cfRule>
  </conditionalFormatting>
  <conditionalFormatting sqref="E19:G19">
    <cfRule type="cellIs" dxfId="60" priority="16" operator="equal">
      <formula>0</formula>
    </cfRule>
  </conditionalFormatting>
  <conditionalFormatting sqref="E20:G20">
    <cfRule type="cellIs" dxfId="59" priority="15" operator="equal">
      <formula>0</formula>
    </cfRule>
  </conditionalFormatting>
  <conditionalFormatting sqref="E70:G70">
    <cfRule type="cellIs" dxfId="58" priority="1" operator="equal">
      <formula>0</formula>
    </cfRule>
  </conditionalFormatting>
  <conditionalFormatting sqref="E56:G56">
    <cfRule type="cellIs" dxfId="57" priority="13" operator="equal">
      <formula>0</formula>
    </cfRule>
  </conditionalFormatting>
  <conditionalFormatting sqref="E59:G59">
    <cfRule type="cellIs" dxfId="56" priority="12" operator="equal">
      <formula>0</formula>
    </cfRule>
  </conditionalFormatting>
  <conditionalFormatting sqref="E60:G60">
    <cfRule type="cellIs" dxfId="55" priority="11" operator="equal">
      <formula>0</formula>
    </cfRule>
  </conditionalFormatting>
  <conditionalFormatting sqref="E61:G61">
    <cfRule type="cellIs" dxfId="54" priority="10" operator="equal">
      <formula>0</formula>
    </cfRule>
  </conditionalFormatting>
  <conditionalFormatting sqref="E62:G62">
    <cfRule type="cellIs" dxfId="53" priority="9" operator="equal">
      <formula>0</formula>
    </cfRule>
  </conditionalFormatting>
  <conditionalFormatting sqref="E63:G63">
    <cfRule type="cellIs" dxfId="52" priority="8" operator="equal">
      <formula>0</formula>
    </cfRule>
  </conditionalFormatting>
  <conditionalFormatting sqref="E64:G64">
    <cfRule type="cellIs" dxfId="51" priority="7" operator="equal">
      <formula>0</formula>
    </cfRule>
  </conditionalFormatting>
  <conditionalFormatting sqref="E65:G65">
    <cfRule type="cellIs" dxfId="50" priority="6" operator="equal">
      <formula>0</formula>
    </cfRule>
  </conditionalFormatting>
  <conditionalFormatting sqref="E66:G66">
    <cfRule type="cellIs" dxfId="49" priority="5" operator="equal">
      <formula>0</formula>
    </cfRule>
  </conditionalFormatting>
  <conditionalFormatting sqref="E67:G67">
    <cfRule type="cellIs" dxfId="48" priority="4" operator="equal">
      <formula>0</formula>
    </cfRule>
  </conditionalFormatting>
  <conditionalFormatting sqref="E68:G68">
    <cfRule type="cellIs" dxfId="47" priority="3" operator="equal">
      <formula>0</formula>
    </cfRule>
  </conditionalFormatting>
  <conditionalFormatting sqref="E69:G69">
    <cfRule type="cellIs" dxfId="46" priority="2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8"/>
  <sheetViews>
    <sheetView topLeftCell="A4" zoomScale="120" zoomScaleNormal="120" workbookViewId="0">
      <selection activeCell="I34" sqref="I34"/>
    </sheetView>
  </sheetViews>
  <sheetFormatPr defaultRowHeight="15" x14ac:dyDescent="0.25"/>
  <cols>
    <col min="1" max="1" width="13" style="376" customWidth="1"/>
    <col min="2" max="2" width="11.5703125" customWidth="1"/>
    <col min="4" max="4" width="31.28515625" customWidth="1"/>
  </cols>
  <sheetData>
    <row r="1" spans="1:13" ht="23.25" x14ac:dyDescent="0.35">
      <c r="A1" s="1021" t="s">
        <v>88</v>
      </c>
      <c r="B1" s="1021"/>
      <c r="C1" s="1021"/>
      <c r="D1" s="1021"/>
      <c r="E1" s="1021"/>
      <c r="F1" s="1021"/>
      <c r="G1" s="1021"/>
      <c r="H1" s="1021"/>
      <c r="I1" s="1021"/>
    </row>
    <row r="2" spans="1:13" ht="15.75" x14ac:dyDescent="0.25">
      <c r="A2" s="539" t="s">
        <v>18</v>
      </c>
      <c r="F2" s="993">
        <v>42803</v>
      </c>
      <c r="G2" s="994"/>
      <c r="H2" s="994"/>
    </row>
    <row r="3" spans="1:13" ht="13.5" customHeight="1" x14ac:dyDescent="0.25">
      <c r="A3" s="539"/>
      <c r="G3" s="83"/>
      <c r="H3" s="83"/>
    </row>
    <row r="4" spans="1:13" ht="15.75" x14ac:dyDescent="0.25">
      <c r="A4" s="540" t="s">
        <v>26</v>
      </c>
      <c r="B4" s="81"/>
      <c r="C4" s="81"/>
      <c r="D4" s="81"/>
      <c r="E4" s="81"/>
      <c r="F4" s="81"/>
      <c r="G4" s="81"/>
      <c r="H4" s="81"/>
      <c r="I4" s="80"/>
      <c r="J4" s="80"/>
      <c r="L4" s="1"/>
      <c r="M4" t="s">
        <v>62</v>
      </c>
    </row>
    <row r="5" spans="1:13" ht="15.75" thickBot="1" x14ac:dyDescent="0.3">
      <c r="A5" s="541"/>
      <c r="B5" s="78"/>
      <c r="C5" s="78"/>
      <c r="D5" s="78"/>
      <c r="E5" s="78"/>
      <c r="F5" s="78"/>
      <c r="G5" s="78"/>
      <c r="H5" s="78"/>
      <c r="L5" s="1"/>
    </row>
    <row r="6" spans="1:13" ht="24" thickTop="1" thickBot="1" x14ac:dyDescent="0.3">
      <c r="A6" s="561" t="s">
        <v>1</v>
      </c>
      <c r="B6" s="76" t="s">
        <v>2</v>
      </c>
      <c r="C6" s="75" t="s">
        <v>3</v>
      </c>
      <c r="D6" s="511" t="s">
        <v>4</v>
      </c>
      <c r="E6" s="380" t="s">
        <v>11</v>
      </c>
      <c r="F6" s="381" t="s">
        <v>12</v>
      </c>
      <c r="G6" s="371" t="s">
        <v>24</v>
      </c>
      <c r="H6" s="70" t="s">
        <v>7</v>
      </c>
      <c r="I6" s="244"/>
      <c r="J6" s="244" t="s">
        <v>57</v>
      </c>
      <c r="K6" s="68"/>
      <c r="L6" s="278" t="s">
        <v>58</v>
      </c>
    </row>
    <row r="7" spans="1:13" x14ac:dyDescent="0.25">
      <c r="A7" s="529" t="s">
        <v>164</v>
      </c>
      <c r="B7" s="930" t="s">
        <v>165</v>
      </c>
      <c r="C7" s="141">
        <v>1998</v>
      </c>
      <c r="D7" s="372" t="s">
        <v>163</v>
      </c>
      <c r="E7" s="419">
        <v>4.03</v>
      </c>
      <c r="F7" s="420">
        <v>3.78</v>
      </c>
      <c r="G7" s="379">
        <f t="shared" ref="G7:G29" si="0">IF(MIN(E7:F7)&gt;10,0,(10.1-CEILING(MIN(E7:F7),0.1))*10)</f>
        <v>62.999999999999986</v>
      </c>
      <c r="H7" s="274">
        <v>1</v>
      </c>
      <c r="I7" s="429"/>
      <c r="J7" s="271"/>
      <c r="L7" s="423">
        <f t="shared" ref="L7:L34" si="1">MIN(E7:F7)</f>
        <v>3.78</v>
      </c>
      <c r="M7" s="424">
        <f t="shared" ref="M7:M34" si="2">MAX(E7:F7)</f>
        <v>4.03</v>
      </c>
    </row>
    <row r="8" spans="1:13" x14ac:dyDescent="0.25">
      <c r="A8" s="66" t="s">
        <v>136</v>
      </c>
      <c r="B8" s="65" t="s">
        <v>137</v>
      </c>
      <c r="C8" s="35">
        <v>1997</v>
      </c>
      <c r="D8" s="369" t="s">
        <v>138</v>
      </c>
      <c r="E8" s="388">
        <v>5.0599999999999996</v>
      </c>
      <c r="F8" s="389">
        <v>3.99</v>
      </c>
      <c r="G8" s="379">
        <f t="shared" si="0"/>
        <v>61</v>
      </c>
      <c r="H8" s="275">
        <v>2</v>
      </c>
      <c r="I8" s="521"/>
      <c r="J8" s="53"/>
      <c r="L8" s="423">
        <f t="shared" si="1"/>
        <v>3.99</v>
      </c>
      <c r="M8" s="424">
        <f t="shared" si="2"/>
        <v>5.0599999999999996</v>
      </c>
    </row>
    <row r="9" spans="1:13" x14ac:dyDescent="0.25">
      <c r="A9" s="108" t="s">
        <v>176</v>
      </c>
      <c r="B9" s="117" t="s">
        <v>111</v>
      </c>
      <c r="C9" s="116">
        <v>1999</v>
      </c>
      <c r="D9" s="314" t="s">
        <v>178</v>
      </c>
      <c r="E9" s="388">
        <v>4.12</v>
      </c>
      <c r="F9" s="389">
        <v>5.16</v>
      </c>
      <c r="G9" s="379">
        <f t="shared" si="0"/>
        <v>58.999999999999993</v>
      </c>
      <c r="H9" s="518">
        <v>3</v>
      </c>
      <c r="I9" s="54"/>
      <c r="J9" s="53"/>
      <c r="L9" s="423">
        <f t="shared" si="1"/>
        <v>4.12</v>
      </c>
      <c r="M9" s="424">
        <f t="shared" si="2"/>
        <v>5.16</v>
      </c>
    </row>
    <row r="10" spans="1:13" x14ac:dyDescent="0.25">
      <c r="A10" s="523" t="s">
        <v>147</v>
      </c>
      <c r="B10" s="527" t="s">
        <v>53</v>
      </c>
      <c r="C10" s="119">
        <v>1997</v>
      </c>
      <c r="D10" s="357" t="s">
        <v>146</v>
      </c>
      <c r="E10" s="388">
        <v>4.21</v>
      </c>
      <c r="F10" s="389">
        <v>5.6</v>
      </c>
      <c r="G10" s="379">
        <f t="shared" si="0"/>
        <v>58</v>
      </c>
      <c r="H10" s="276"/>
      <c r="I10" s="256"/>
      <c r="J10" s="271"/>
      <c r="L10" s="423">
        <f t="shared" si="1"/>
        <v>4.21</v>
      </c>
      <c r="M10" s="424">
        <f t="shared" si="2"/>
        <v>5.6</v>
      </c>
    </row>
    <row r="11" spans="1:13" x14ac:dyDescent="0.25">
      <c r="A11" s="529" t="s">
        <v>23</v>
      </c>
      <c r="B11" s="530" t="s">
        <v>22</v>
      </c>
      <c r="C11" s="41">
        <v>1997</v>
      </c>
      <c r="D11" s="590" t="s">
        <v>21</v>
      </c>
      <c r="E11" s="388">
        <v>4.8499999999999996</v>
      </c>
      <c r="F11" s="389">
        <v>4.26</v>
      </c>
      <c r="G11" s="379">
        <f t="shared" si="0"/>
        <v>58</v>
      </c>
      <c r="H11" s="275"/>
      <c r="I11" s="54"/>
      <c r="J11" s="53"/>
      <c r="L11" s="423">
        <f t="shared" si="1"/>
        <v>4.26</v>
      </c>
      <c r="M11" s="424">
        <f t="shared" si="2"/>
        <v>4.8499999999999996</v>
      </c>
    </row>
    <row r="12" spans="1:13" x14ac:dyDescent="0.25">
      <c r="A12" s="42" t="s">
        <v>172</v>
      </c>
      <c r="B12" s="390" t="s">
        <v>173</v>
      </c>
      <c r="C12" s="40">
        <v>2001</v>
      </c>
      <c r="D12" s="391" t="s">
        <v>178</v>
      </c>
      <c r="E12" s="388">
        <v>4.34</v>
      </c>
      <c r="F12" s="389">
        <v>4.28</v>
      </c>
      <c r="G12" s="379">
        <f t="shared" si="0"/>
        <v>58</v>
      </c>
      <c r="H12" s="276"/>
      <c r="I12" s="54"/>
      <c r="J12" s="53"/>
      <c r="L12" s="423">
        <f t="shared" si="1"/>
        <v>4.28</v>
      </c>
      <c r="M12" s="424">
        <f t="shared" si="2"/>
        <v>4.34</v>
      </c>
    </row>
    <row r="13" spans="1:13" x14ac:dyDescent="0.25">
      <c r="A13" s="522" t="s">
        <v>192</v>
      </c>
      <c r="B13" s="528" t="s">
        <v>193</v>
      </c>
      <c r="C13" s="40">
        <v>1998</v>
      </c>
      <c r="D13" s="585" t="s">
        <v>135</v>
      </c>
      <c r="E13" s="388">
        <v>4.3899999999999997</v>
      </c>
      <c r="F13" s="389">
        <v>4.72</v>
      </c>
      <c r="G13" s="379">
        <f t="shared" si="0"/>
        <v>56.999999999999993</v>
      </c>
      <c r="H13" s="520"/>
      <c r="I13" s="54"/>
      <c r="J13" s="53"/>
      <c r="L13" s="423">
        <f t="shared" si="1"/>
        <v>4.3899999999999997</v>
      </c>
      <c r="M13" s="424">
        <f t="shared" si="2"/>
        <v>4.72</v>
      </c>
    </row>
    <row r="14" spans="1:13" x14ac:dyDescent="0.25">
      <c r="A14" s="522" t="s">
        <v>74</v>
      </c>
      <c r="B14" s="528" t="s">
        <v>75</v>
      </c>
      <c r="C14" s="40">
        <v>1999</v>
      </c>
      <c r="D14" s="349" t="s">
        <v>135</v>
      </c>
      <c r="E14" s="388">
        <v>4.57</v>
      </c>
      <c r="F14" s="389">
        <v>4.57</v>
      </c>
      <c r="G14" s="379">
        <f t="shared" si="0"/>
        <v>54.999999999999993</v>
      </c>
      <c r="H14" s="275"/>
      <c r="I14" s="256"/>
      <c r="J14" s="271"/>
      <c r="L14" s="423">
        <f t="shared" si="1"/>
        <v>4.57</v>
      </c>
      <c r="M14" s="424">
        <f t="shared" si="2"/>
        <v>4.57</v>
      </c>
    </row>
    <row r="15" spans="1:13" x14ac:dyDescent="0.25">
      <c r="A15" s="529" t="s">
        <v>66</v>
      </c>
      <c r="B15" s="530" t="s">
        <v>67</v>
      </c>
      <c r="C15" s="60">
        <v>1999</v>
      </c>
      <c r="D15" s="356" t="s">
        <v>21</v>
      </c>
      <c r="E15" s="388">
        <v>4.6900000000000004</v>
      </c>
      <c r="F15" s="389">
        <v>4.6900000000000004</v>
      </c>
      <c r="G15" s="379">
        <f t="shared" si="0"/>
        <v>53.999999999999993</v>
      </c>
      <c r="H15" s="518"/>
      <c r="I15" s="54"/>
      <c r="J15" s="53"/>
      <c r="L15" s="423">
        <f t="shared" si="1"/>
        <v>4.6900000000000004</v>
      </c>
      <c r="M15" s="424">
        <f t="shared" si="2"/>
        <v>4.6900000000000004</v>
      </c>
    </row>
    <row r="16" spans="1:13" x14ac:dyDescent="0.25">
      <c r="A16" s="121" t="s">
        <v>150</v>
      </c>
      <c r="B16" s="117" t="s">
        <v>151</v>
      </c>
      <c r="C16" s="131">
        <v>2000</v>
      </c>
      <c r="D16" s="357" t="s">
        <v>146</v>
      </c>
      <c r="E16" s="388">
        <v>5.75</v>
      </c>
      <c r="F16" s="389">
        <v>4.75</v>
      </c>
      <c r="G16" s="379">
        <f t="shared" si="0"/>
        <v>52.999999999999986</v>
      </c>
      <c r="H16" s="276"/>
      <c r="I16" s="54"/>
      <c r="J16" s="53"/>
      <c r="L16" s="423">
        <f t="shared" si="1"/>
        <v>4.75</v>
      </c>
      <c r="M16" s="424">
        <f t="shared" si="2"/>
        <v>5.75</v>
      </c>
    </row>
    <row r="17" spans="1:14" x14ac:dyDescent="0.25">
      <c r="A17" s="121" t="s">
        <v>65</v>
      </c>
      <c r="B17" s="132" t="s">
        <v>54</v>
      </c>
      <c r="C17" s="131">
        <v>2000</v>
      </c>
      <c r="D17" s="358" t="s">
        <v>21</v>
      </c>
      <c r="E17" s="388">
        <v>5</v>
      </c>
      <c r="F17" s="389">
        <v>5.35</v>
      </c>
      <c r="G17" s="379">
        <f t="shared" si="0"/>
        <v>51</v>
      </c>
      <c r="H17" s="275"/>
      <c r="I17" s="54"/>
      <c r="J17" s="53"/>
      <c r="L17" s="423">
        <f t="shared" si="1"/>
        <v>5</v>
      </c>
      <c r="M17" s="424">
        <f t="shared" si="2"/>
        <v>5.35</v>
      </c>
    </row>
    <row r="18" spans="1:14" x14ac:dyDescent="0.25">
      <c r="A18" s="522" t="s">
        <v>186</v>
      </c>
      <c r="B18" s="528" t="s">
        <v>105</v>
      </c>
      <c r="C18" s="40">
        <v>2000</v>
      </c>
      <c r="D18" s="197" t="s">
        <v>146</v>
      </c>
      <c r="E18" s="388">
        <v>5.15</v>
      </c>
      <c r="F18" s="389">
        <v>9</v>
      </c>
      <c r="G18" s="379">
        <f t="shared" si="0"/>
        <v>48.999999999999993</v>
      </c>
      <c r="H18" s="518"/>
      <c r="I18" s="256"/>
      <c r="J18" s="271"/>
      <c r="L18" s="423">
        <f t="shared" si="1"/>
        <v>5.15</v>
      </c>
      <c r="M18" s="424">
        <f t="shared" si="2"/>
        <v>9</v>
      </c>
    </row>
    <row r="19" spans="1:14" x14ac:dyDescent="0.25">
      <c r="A19" s="529" t="s">
        <v>166</v>
      </c>
      <c r="B19" s="530" t="s">
        <v>167</v>
      </c>
      <c r="C19" s="60">
        <v>2000</v>
      </c>
      <c r="D19" s="360" t="s">
        <v>163</v>
      </c>
      <c r="E19" s="388">
        <v>5.69</v>
      </c>
      <c r="F19" s="389">
        <v>5.25</v>
      </c>
      <c r="G19" s="379">
        <f t="shared" si="0"/>
        <v>47.999999999999986</v>
      </c>
      <c r="H19" s="276"/>
      <c r="I19" s="54"/>
      <c r="J19" s="53"/>
      <c r="L19" s="423">
        <f t="shared" si="1"/>
        <v>5.25</v>
      </c>
      <c r="M19" s="424">
        <f t="shared" si="2"/>
        <v>5.69</v>
      </c>
    </row>
    <row r="20" spans="1:14" x14ac:dyDescent="0.25">
      <c r="A20" s="523" t="s">
        <v>97</v>
      </c>
      <c r="B20" s="589" t="s">
        <v>53</v>
      </c>
      <c r="C20" s="131">
        <v>2001</v>
      </c>
      <c r="D20" s="357" t="s">
        <v>98</v>
      </c>
      <c r="E20" s="388">
        <v>5.94</v>
      </c>
      <c r="F20" s="389">
        <v>5.96</v>
      </c>
      <c r="G20" s="379">
        <f t="shared" si="0"/>
        <v>41</v>
      </c>
      <c r="H20" s="520"/>
      <c r="I20" s="54"/>
      <c r="J20" s="53"/>
      <c r="L20" s="423">
        <f t="shared" si="1"/>
        <v>5.94</v>
      </c>
      <c r="M20" s="424">
        <f t="shared" si="2"/>
        <v>5.96</v>
      </c>
    </row>
    <row r="21" spans="1:14" x14ac:dyDescent="0.25">
      <c r="A21" s="523" t="s">
        <v>93</v>
      </c>
      <c r="B21" s="524" t="s">
        <v>94</v>
      </c>
      <c r="C21" s="131">
        <v>1998</v>
      </c>
      <c r="D21" s="358" t="s">
        <v>98</v>
      </c>
      <c r="E21" s="419">
        <v>6.5</v>
      </c>
      <c r="F21" s="420">
        <v>6.23</v>
      </c>
      <c r="G21" s="379">
        <f t="shared" si="0"/>
        <v>37.999999999999986</v>
      </c>
      <c r="H21" s="275"/>
      <c r="I21" s="256"/>
      <c r="J21" s="271"/>
      <c r="L21" s="423">
        <f t="shared" si="1"/>
        <v>6.23</v>
      </c>
      <c r="M21" s="424">
        <f t="shared" si="2"/>
        <v>6.5</v>
      </c>
    </row>
    <row r="22" spans="1:14" x14ac:dyDescent="0.25">
      <c r="A22" s="523" t="s">
        <v>174</v>
      </c>
      <c r="B22" s="527" t="s">
        <v>175</v>
      </c>
      <c r="C22" s="119">
        <v>1998</v>
      </c>
      <c r="D22" s="357" t="s">
        <v>178</v>
      </c>
      <c r="E22" s="388">
        <v>6.37</v>
      </c>
      <c r="F22" s="389">
        <v>7.97</v>
      </c>
      <c r="G22" s="379">
        <f t="shared" si="0"/>
        <v>36.999999999999993</v>
      </c>
      <c r="H22" s="518"/>
      <c r="I22" s="54"/>
      <c r="J22" s="53"/>
      <c r="L22" s="423">
        <f t="shared" si="1"/>
        <v>6.37</v>
      </c>
      <c r="M22" s="424">
        <f t="shared" si="2"/>
        <v>7.97</v>
      </c>
    </row>
    <row r="23" spans="1:14" x14ac:dyDescent="0.25">
      <c r="A23" s="532" t="s">
        <v>168</v>
      </c>
      <c r="B23" s="533" t="s">
        <v>169</v>
      </c>
      <c r="C23" s="106">
        <v>2000</v>
      </c>
      <c r="D23" s="314" t="s">
        <v>163</v>
      </c>
      <c r="E23" s="388">
        <v>6.59</v>
      </c>
      <c r="F23" s="389">
        <v>6.56</v>
      </c>
      <c r="G23" s="379">
        <f t="shared" si="0"/>
        <v>34.999999999999993</v>
      </c>
      <c r="H23" s="276"/>
      <c r="I23" s="54"/>
      <c r="J23" s="53"/>
      <c r="L23" s="423">
        <f t="shared" si="1"/>
        <v>6.56</v>
      </c>
      <c r="M23" s="424">
        <f t="shared" si="2"/>
        <v>6.59</v>
      </c>
    </row>
    <row r="24" spans="1:14" x14ac:dyDescent="0.25">
      <c r="A24" s="529" t="s">
        <v>148</v>
      </c>
      <c r="B24" s="528" t="s">
        <v>149</v>
      </c>
      <c r="C24" s="40">
        <v>1999</v>
      </c>
      <c r="D24" s="197" t="s">
        <v>146</v>
      </c>
      <c r="E24" s="388">
        <v>6.73</v>
      </c>
      <c r="F24" s="389"/>
      <c r="G24" s="379">
        <f t="shared" si="0"/>
        <v>32.999999999999986</v>
      </c>
      <c r="H24" s="275"/>
      <c r="I24" s="256"/>
      <c r="J24" s="271"/>
      <c r="L24" s="423">
        <f t="shared" si="1"/>
        <v>6.73</v>
      </c>
      <c r="M24" s="424">
        <f t="shared" si="2"/>
        <v>6.73</v>
      </c>
      <c r="N24" s="84"/>
    </row>
    <row r="25" spans="1:14" x14ac:dyDescent="0.25">
      <c r="A25" s="66" t="s">
        <v>170</v>
      </c>
      <c r="B25" s="65" t="s">
        <v>171</v>
      </c>
      <c r="C25" s="64">
        <v>2000</v>
      </c>
      <c r="D25" s="369" t="s">
        <v>163</v>
      </c>
      <c r="E25" s="388">
        <v>7.01</v>
      </c>
      <c r="F25" s="389">
        <v>7.16</v>
      </c>
      <c r="G25" s="379">
        <f t="shared" si="0"/>
        <v>29.999999999999993</v>
      </c>
      <c r="H25" s="518"/>
      <c r="I25" s="429"/>
      <c r="J25" s="271"/>
      <c r="L25" s="423">
        <f t="shared" si="1"/>
        <v>7.01</v>
      </c>
      <c r="M25" s="424">
        <f t="shared" si="2"/>
        <v>7.16</v>
      </c>
    </row>
    <row r="26" spans="1:14" x14ac:dyDescent="0.25">
      <c r="A26" s="523" t="s">
        <v>190</v>
      </c>
      <c r="B26" s="527" t="s">
        <v>191</v>
      </c>
      <c r="C26" s="119">
        <v>1999</v>
      </c>
      <c r="D26" s="357" t="s">
        <v>98</v>
      </c>
      <c r="E26" s="388">
        <v>7.81</v>
      </c>
      <c r="F26" s="421">
        <v>7.72</v>
      </c>
      <c r="G26" s="379">
        <f t="shared" si="0"/>
        <v>22.999999999999989</v>
      </c>
      <c r="H26" s="276"/>
      <c r="I26" s="256"/>
      <c r="J26" s="271"/>
      <c r="L26" s="423">
        <f t="shared" si="1"/>
        <v>7.72</v>
      </c>
      <c r="M26" s="424">
        <f t="shared" si="2"/>
        <v>7.81</v>
      </c>
    </row>
    <row r="27" spans="1:14" x14ac:dyDescent="0.25">
      <c r="A27" s="121" t="s">
        <v>77</v>
      </c>
      <c r="B27" s="107" t="s">
        <v>73</v>
      </c>
      <c r="C27" s="106">
        <v>1999</v>
      </c>
      <c r="D27" s="314" t="s">
        <v>135</v>
      </c>
      <c r="E27" s="419">
        <v>7.78</v>
      </c>
      <c r="F27" s="420"/>
      <c r="G27" s="379">
        <f t="shared" si="0"/>
        <v>22.999999999999989</v>
      </c>
      <c r="H27" s="275"/>
      <c r="I27" s="54"/>
      <c r="J27" s="53"/>
      <c r="L27" s="423">
        <f t="shared" si="1"/>
        <v>7.78</v>
      </c>
      <c r="M27" s="424">
        <f t="shared" si="2"/>
        <v>7.78</v>
      </c>
    </row>
    <row r="28" spans="1:14" x14ac:dyDescent="0.25">
      <c r="A28" s="523" t="s">
        <v>177</v>
      </c>
      <c r="B28" s="527" t="s">
        <v>84</v>
      </c>
      <c r="C28" s="119">
        <v>1998</v>
      </c>
      <c r="D28" s="357" t="s">
        <v>178</v>
      </c>
      <c r="E28" s="388">
        <v>10.199999999999999</v>
      </c>
      <c r="F28" s="389">
        <v>12.78</v>
      </c>
      <c r="G28" s="379">
        <f t="shared" si="0"/>
        <v>0</v>
      </c>
      <c r="H28" s="518"/>
      <c r="I28" s="54"/>
      <c r="J28" s="53"/>
      <c r="L28" s="423">
        <f t="shared" si="1"/>
        <v>10.199999999999999</v>
      </c>
      <c r="M28" s="424">
        <f t="shared" si="2"/>
        <v>12.78</v>
      </c>
    </row>
    <row r="29" spans="1:14" x14ac:dyDescent="0.25">
      <c r="A29" s="42" t="s">
        <v>95</v>
      </c>
      <c r="B29" s="44" t="s">
        <v>96</v>
      </c>
      <c r="C29" s="40">
        <v>1999</v>
      </c>
      <c r="D29" s="209" t="s">
        <v>98</v>
      </c>
      <c r="E29" s="388">
        <v>11.03</v>
      </c>
      <c r="F29" s="389">
        <v>13.31</v>
      </c>
      <c r="G29" s="379">
        <f t="shared" si="0"/>
        <v>0</v>
      </c>
      <c r="H29" s="276"/>
      <c r="I29" s="256"/>
      <c r="J29" s="271"/>
      <c r="L29" s="423">
        <f t="shared" si="1"/>
        <v>11.03</v>
      </c>
      <c r="M29" s="424">
        <f t="shared" si="2"/>
        <v>13.31</v>
      </c>
    </row>
    <row r="30" spans="1:14" x14ac:dyDescent="0.25">
      <c r="A30" s="42"/>
      <c r="B30" s="44"/>
      <c r="C30" s="40"/>
      <c r="D30" s="209"/>
      <c r="E30" s="388"/>
      <c r="F30" s="389"/>
      <c r="G30" s="379"/>
      <c r="H30" s="275"/>
      <c r="I30" s="54"/>
      <c r="J30" s="53"/>
      <c r="L30" s="423">
        <f t="shared" si="1"/>
        <v>0</v>
      </c>
      <c r="M30" s="424">
        <f t="shared" si="2"/>
        <v>0</v>
      </c>
    </row>
    <row r="31" spans="1:14" x14ac:dyDescent="0.25">
      <c r="A31" s="108"/>
      <c r="B31" s="107"/>
      <c r="C31" s="106"/>
      <c r="D31" s="314"/>
      <c r="E31" s="388"/>
      <c r="F31" s="389"/>
      <c r="G31" s="379"/>
      <c r="H31" s="276"/>
      <c r="I31" s="505"/>
      <c r="J31" s="53"/>
      <c r="L31" s="423">
        <f t="shared" si="1"/>
        <v>0</v>
      </c>
      <c r="M31" s="424">
        <f t="shared" si="2"/>
        <v>0</v>
      </c>
    </row>
    <row r="32" spans="1:14" x14ac:dyDescent="0.25">
      <c r="A32" s="562"/>
      <c r="B32" s="972"/>
      <c r="C32" s="134"/>
      <c r="D32" s="208"/>
      <c r="E32" s="388"/>
      <c r="F32" s="389"/>
      <c r="G32" s="379"/>
      <c r="H32" s="520"/>
      <c r="I32" s="256"/>
      <c r="J32" s="273"/>
      <c r="L32" s="423">
        <f t="shared" si="1"/>
        <v>0</v>
      </c>
      <c r="M32" s="424">
        <f t="shared" si="2"/>
        <v>0</v>
      </c>
    </row>
    <row r="33" spans="1:13" x14ac:dyDescent="0.25">
      <c r="A33" s="368"/>
      <c r="B33" s="59"/>
      <c r="C33" s="58"/>
      <c r="D33" s="367"/>
      <c r="E33" s="388"/>
      <c r="F33" s="389"/>
      <c r="G33" s="379"/>
      <c r="H33" s="275"/>
      <c r="I33" s="256"/>
      <c r="J33" s="271"/>
      <c r="L33" s="423">
        <f t="shared" si="1"/>
        <v>0</v>
      </c>
      <c r="M33" s="424">
        <f t="shared" si="2"/>
        <v>0</v>
      </c>
    </row>
    <row r="34" spans="1:13" x14ac:dyDescent="0.25">
      <c r="A34" s="522"/>
      <c r="B34" s="528"/>
      <c r="C34" s="40"/>
      <c r="D34" s="197"/>
      <c r="E34" s="388"/>
      <c r="F34" s="389"/>
      <c r="G34" s="379"/>
      <c r="H34" s="276"/>
      <c r="I34" s="54"/>
      <c r="J34" s="53"/>
      <c r="L34" s="423">
        <f t="shared" si="1"/>
        <v>0</v>
      </c>
      <c r="M34" s="424">
        <f t="shared" si="2"/>
        <v>0</v>
      </c>
    </row>
    <row r="35" spans="1:13" x14ac:dyDescent="0.25">
      <c r="A35" s="532"/>
      <c r="B35" s="533"/>
      <c r="C35" s="106"/>
      <c r="D35" s="314"/>
      <c r="E35" s="388"/>
      <c r="F35" s="389"/>
      <c r="G35" s="379">
        <f t="shared" ref="G35:G66" si="3">IF(MIN(E35:F35)&gt;10,0,(10.1-CEILING(MIN(E35:F35),0.1))*10)</f>
        <v>101</v>
      </c>
      <c r="H35" s="520"/>
      <c r="I35" s="54"/>
      <c r="J35" s="53"/>
      <c r="L35" s="423">
        <f t="shared" ref="L35:L65" si="4">MIN(E35:F35)</f>
        <v>0</v>
      </c>
      <c r="M35" s="424">
        <f t="shared" ref="M35:M65" si="5">MAX(E35:F35)</f>
        <v>0</v>
      </c>
    </row>
    <row r="36" spans="1:13" x14ac:dyDescent="0.25">
      <c r="A36" s="136"/>
      <c r="B36" s="484"/>
      <c r="C36" s="134"/>
      <c r="D36" s="583"/>
      <c r="E36" s="388"/>
      <c r="F36" s="389"/>
      <c r="G36" s="379">
        <f t="shared" si="3"/>
        <v>101</v>
      </c>
      <c r="H36" s="275"/>
      <c r="I36" s="256"/>
      <c r="J36" s="271"/>
      <c r="L36" s="423">
        <f t="shared" si="4"/>
        <v>0</v>
      </c>
      <c r="M36" s="424">
        <f t="shared" si="5"/>
        <v>0</v>
      </c>
    </row>
    <row r="37" spans="1:13" x14ac:dyDescent="0.25">
      <c r="A37" s="562"/>
      <c r="B37" s="531"/>
      <c r="C37" s="58"/>
      <c r="D37" s="208"/>
      <c r="E37" s="388"/>
      <c r="F37" s="389"/>
      <c r="G37" s="379">
        <f t="shared" si="3"/>
        <v>101</v>
      </c>
      <c r="H37" s="276"/>
      <c r="I37" s="256"/>
      <c r="J37" s="271"/>
      <c r="L37" s="423">
        <f t="shared" si="4"/>
        <v>0</v>
      </c>
      <c r="M37" s="424">
        <f t="shared" si="5"/>
        <v>0</v>
      </c>
    </row>
    <row r="38" spans="1:13" x14ac:dyDescent="0.25">
      <c r="A38" s="523"/>
      <c r="B38" s="524"/>
      <c r="C38" s="131"/>
      <c r="D38" s="358"/>
      <c r="E38" s="388"/>
      <c r="F38" s="389"/>
      <c r="G38" s="379">
        <f t="shared" si="3"/>
        <v>101</v>
      </c>
      <c r="H38" s="520"/>
      <c r="I38" s="256"/>
      <c r="J38" s="271"/>
      <c r="L38" s="423">
        <f t="shared" si="4"/>
        <v>0</v>
      </c>
      <c r="M38" s="424">
        <f t="shared" si="5"/>
        <v>0</v>
      </c>
    </row>
    <row r="39" spans="1:13" x14ac:dyDescent="0.25">
      <c r="A39" s="522"/>
      <c r="B39" s="592"/>
      <c r="C39" s="40"/>
      <c r="D39" s="519"/>
      <c r="E39" s="388"/>
      <c r="F39" s="389"/>
      <c r="G39" s="379">
        <f t="shared" si="3"/>
        <v>101</v>
      </c>
      <c r="H39" s="275"/>
      <c r="I39" s="54"/>
      <c r="J39" s="53"/>
      <c r="L39" s="423">
        <f t="shared" si="4"/>
        <v>0</v>
      </c>
      <c r="M39" s="424">
        <f t="shared" si="5"/>
        <v>0</v>
      </c>
    </row>
    <row r="40" spans="1:13" x14ac:dyDescent="0.25">
      <c r="A40" s="121"/>
      <c r="B40" s="549"/>
      <c r="C40" s="119"/>
      <c r="D40" s="357"/>
      <c r="E40" s="388"/>
      <c r="F40" s="389"/>
      <c r="G40" s="379">
        <f t="shared" si="3"/>
        <v>101</v>
      </c>
      <c r="H40" s="276"/>
      <c r="I40" s="54"/>
      <c r="J40" s="53"/>
      <c r="L40" s="423">
        <f t="shared" si="4"/>
        <v>0</v>
      </c>
      <c r="M40" s="424">
        <f t="shared" si="5"/>
        <v>0</v>
      </c>
    </row>
    <row r="41" spans="1:13" x14ac:dyDescent="0.25">
      <c r="A41" s="523"/>
      <c r="B41" s="563"/>
      <c r="C41" s="119"/>
      <c r="D41" s="357"/>
      <c r="E41" s="388"/>
      <c r="F41" s="389"/>
      <c r="G41" s="379">
        <f t="shared" si="3"/>
        <v>101</v>
      </c>
      <c r="H41" s="520"/>
      <c r="I41" s="54"/>
      <c r="J41" s="53"/>
      <c r="L41" s="423">
        <f t="shared" si="4"/>
        <v>0</v>
      </c>
      <c r="M41" s="424">
        <f t="shared" si="5"/>
        <v>0</v>
      </c>
    </row>
    <row r="42" spans="1:13" x14ac:dyDescent="0.25">
      <c r="A42" s="523"/>
      <c r="B42" s="563"/>
      <c r="C42" s="119"/>
      <c r="D42" s="357"/>
      <c r="E42" s="388"/>
      <c r="F42" s="389"/>
      <c r="G42" s="379">
        <f t="shared" si="3"/>
        <v>101</v>
      </c>
      <c r="H42" s="275"/>
      <c r="I42" s="256"/>
      <c r="J42" s="271"/>
      <c r="L42" s="423">
        <f t="shared" si="4"/>
        <v>0</v>
      </c>
      <c r="M42" s="424">
        <f t="shared" si="5"/>
        <v>0</v>
      </c>
    </row>
    <row r="43" spans="1:13" x14ac:dyDescent="0.25">
      <c r="A43" s="532"/>
      <c r="B43" s="564"/>
      <c r="C43" s="106"/>
      <c r="D43" s="314"/>
      <c r="E43" s="388"/>
      <c r="F43" s="389"/>
      <c r="G43" s="379">
        <f t="shared" si="3"/>
        <v>101</v>
      </c>
      <c r="H43" s="518"/>
      <c r="I43" s="256"/>
      <c r="J43" s="271"/>
      <c r="L43" s="423">
        <f t="shared" si="4"/>
        <v>0</v>
      </c>
      <c r="M43" s="424">
        <f t="shared" si="5"/>
        <v>0</v>
      </c>
    </row>
    <row r="44" spans="1:13" x14ac:dyDescent="0.25">
      <c r="A44" s="522"/>
      <c r="B44" s="588"/>
      <c r="C44" s="40"/>
      <c r="D44" s="208"/>
      <c r="E44" s="388"/>
      <c r="F44" s="389"/>
      <c r="G44" s="379">
        <f t="shared" si="3"/>
        <v>101</v>
      </c>
      <c r="H44" s="276"/>
      <c r="I44" s="54"/>
      <c r="J44" s="53"/>
      <c r="L44" s="423">
        <f t="shared" si="4"/>
        <v>0</v>
      </c>
      <c r="M44" s="424">
        <f t="shared" si="5"/>
        <v>0</v>
      </c>
    </row>
    <row r="45" spans="1:13" x14ac:dyDescent="0.25">
      <c r="A45" s="522"/>
      <c r="B45" s="592"/>
      <c r="C45" s="40"/>
      <c r="D45" s="314"/>
      <c r="E45" s="388"/>
      <c r="F45" s="389"/>
      <c r="G45" s="379">
        <f t="shared" si="3"/>
        <v>101</v>
      </c>
      <c r="H45" s="275"/>
      <c r="I45" s="54"/>
      <c r="J45" s="53"/>
      <c r="L45" s="423">
        <f t="shared" si="4"/>
        <v>0</v>
      </c>
      <c r="M45" s="424">
        <f t="shared" si="5"/>
        <v>0</v>
      </c>
    </row>
    <row r="46" spans="1:13" x14ac:dyDescent="0.25">
      <c r="A46" s="529"/>
      <c r="B46" s="587"/>
      <c r="C46" s="60"/>
      <c r="D46" s="583"/>
      <c r="E46" s="388"/>
      <c r="F46" s="389"/>
      <c r="G46" s="379">
        <f t="shared" si="3"/>
        <v>101</v>
      </c>
      <c r="H46" s="276"/>
      <c r="I46" s="256"/>
      <c r="J46" s="271"/>
      <c r="L46" s="423">
        <f t="shared" si="4"/>
        <v>0</v>
      </c>
      <c r="M46" s="424">
        <f t="shared" si="5"/>
        <v>0</v>
      </c>
    </row>
    <row r="47" spans="1:13" x14ac:dyDescent="0.25">
      <c r="A47" s="522"/>
      <c r="B47" s="588"/>
      <c r="C47" s="113"/>
      <c r="D47" s="366"/>
      <c r="E47" s="388"/>
      <c r="F47" s="389"/>
      <c r="G47" s="379">
        <f t="shared" si="3"/>
        <v>101</v>
      </c>
      <c r="H47" s="520"/>
      <c r="I47" s="256"/>
      <c r="J47" s="271"/>
      <c r="L47" s="423">
        <f t="shared" si="4"/>
        <v>0</v>
      </c>
      <c r="M47" s="424">
        <f t="shared" si="5"/>
        <v>0</v>
      </c>
    </row>
    <row r="48" spans="1:13" x14ac:dyDescent="0.25">
      <c r="A48" s="534"/>
      <c r="B48" s="563"/>
      <c r="C48" s="116"/>
      <c r="D48" s="357"/>
      <c r="E48" s="388"/>
      <c r="F48" s="389"/>
      <c r="G48" s="379">
        <f t="shared" si="3"/>
        <v>101</v>
      </c>
      <c r="H48" s="275"/>
      <c r="I48" s="54"/>
      <c r="J48" s="53"/>
      <c r="L48" s="423">
        <f t="shared" si="4"/>
        <v>0</v>
      </c>
      <c r="M48" s="424">
        <f t="shared" si="5"/>
        <v>0</v>
      </c>
    </row>
    <row r="49" spans="1:13" x14ac:dyDescent="0.25">
      <c r="A49" s="523"/>
      <c r="B49" s="564"/>
      <c r="C49" s="119"/>
      <c r="D49" s="357"/>
      <c r="E49" s="388"/>
      <c r="F49" s="389"/>
      <c r="G49" s="379">
        <f t="shared" si="3"/>
        <v>101</v>
      </c>
      <c r="H49" s="518"/>
      <c r="I49" s="54"/>
      <c r="J49" s="53"/>
      <c r="L49" s="423">
        <f t="shared" si="4"/>
        <v>0</v>
      </c>
      <c r="M49" s="424">
        <f t="shared" si="5"/>
        <v>0</v>
      </c>
    </row>
    <row r="50" spans="1:13" x14ac:dyDescent="0.25">
      <c r="A50" s="121"/>
      <c r="B50" s="549"/>
      <c r="C50" s="119"/>
      <c r="D50" s="358"/>
      <c r="E50" s="388"/>
      <c r="F50" s="389"/>
      <c r="G50" s="379">
        <f t="shared" si="3"/>
        <v>101</v>
      </c>
      <c r="H50" s="276"/>
      <c r="I50" s="54"/>
      <c r="J50" s="53"/>
      <c r="L50" s="423">
        <f t="shared" si="4"/>
        <v>0</v>
      </c>
      <c r="M50" s="424">
        <f t="shared" si="5"/>
        <v>0</v>
      </c>
    </row>
    <row r="51" spans="1:13" x14ac:dyDescent="0.25">
      <c r="A51" s="121"/>
      <c r="B51" s="549"/>
      <c r="C51" s="119"/>
      <c r="D51" s="364"/>
      <c r="E51" s="388"/>
      <c r="F51" s="389"/>
      <c r="G51" s="379">
        <f t="shared" si="3"/>
        <v>101</v>
      </c>
      <c r="H51" s="275"/>
      <c r="I51" s="54"/>
      <c r="J51" s="53"/>
      <c r="L51" s="423">
        <f t="shared" si="4"/>
        <v>0</v>
      </c>
      <c r="M51" s="424">
        <f t="shared" si="5"/>
        <v>0</v>
      </c>
    </row>
    <row r="52" spans="1:13" x14ac:dyDescent="0.25">
      <c r="A52" s="121"/>
      <c r="B52" s="551"/>
      <c r="C52" s="116"/>
      <c r="D52" s="364"/>
      <c r="E52" s="388"/>
      <c r="F52" s="389"/>
      <c r="G52" s="379">
        <f t="shared" si="3"/>
        <v>101</v>
      </c>
      <c r="H52" s="276"/>
      <c r="I52" s="54"/>
      <c r="J52" s="53"/>
      <c r="L52" s="423">
        <f t="shared" si="4"/>
        <v>0</v>
      </c>
      <c r="M52" s="424">
        <f t="shared" si="5"/>
        <v>0</v>
      </c>
    </row>
    <row r="53" spans="1:13" x14ac:dyDescent="0.25">
      <c r="A53" s="370"/>
      <c r="B53" s="544"/>
      <c r="C53" s="64"/>
      <c r="D53" s="428"/>
      <c r="E53" s="388"/>
      <c r="F53" s="389"/>
      <c r="G53" s="379">
        <f t="shared" si="3"/>
        <v>101</v>
      </c>
      <c r="H53" s="520"/>
      <c r="I53" s="256"/>
      <c r="J53" s="271"/>
      <c r="L53" s="423">
        <f t="shared" si="4"/>
        <v>0</v>
      </c>
      <c r="M53" s="424">
        <f t="shared" si="5"/>
        <v>0</v>
      </c>
    </row>
    <row r="54" spans="1:13" x14ac:dyDescent="0.25">
      <c r="A54" s="523"/>
      <c r="B54" s="563"/>
      <c r="C54" s="119"/>
      <c r="D54" s="357"/>
      <c r="E54" s="388"/>
      <c r="F54" s="389"/>
      <c r="G54" s="379">
        <f t="shared" si="3"/>
        <v>101</v>
      </c>
      <c r="H54" s="276"/>
      <c r="I54" s="256"/>
      <c r="J54" s="271"/>
      <c r="L54" s="423">
        <f t="shared" si="4"/>
        <v>0</v>
      </c>
      <c r="M54" s="424">
        <f t="shared" si="5"/>
        <v>0</v>
      </c>
    </row>
    <row r="55" spans="1:13" x14ac:dyDescent="0.25">
      <c r="A55" s="522"/>
      <c r="B55" s="588"/>
      <c r="C55" s="113"/>
      <c r="D55" s="209"/>
      <c r="E55" s="388"/>
      <c r="F55" s="389"/>
      <c r="G55" s="379">
        <f t="shared" si="3"/>
        <v>101</v>
      </c>
      <c r="H55" s="276"/>
      <c r="I55" s="54"/>
      <c r="J55" s="53"/>
      <c r="L55" s="423">
        <f t="shared" si="4"/>
        <v>0</v>
      </c>
      <c r="M55" s="424">
        <f t="shared" si="5"/>
        <v>0</v>
      </c>
    </row>
    <row r="56" spans="1:13" x14ac:dyDescent="0.25">
      <c r="A56" s="522"/>
      <c r="B56" s="588"/>
      <c r="C56" s="40"/>
      <c r="D56" s="197"/>
      <c r="E56" s="388"/>
      <c r="F56" s="389"/>
      <c r="G56" s="379">
        <f t="shared" si="3"/>
        <v>101</v>
      </c>
      <c r="H56" s="276"/>
      <c r="I56" s="256"/>
      <c r="J56" s="271"/>
      <c r="L56" s="423">
        <f t="shared" si="4"/>
        <v>0</v>
      </c>
      <c r="M56" s="424">
        <f t="shared" si="5"/>
        <v>0</v>
      </c>
    </row>
    <row r="57" spans="1:13" x14ac:dyDescent="0.25">
      <c r="A57" s="523"/>
      <c r="B57" s="563"/>
      <c r="C57" s="119"/>
      <c r="D57" s="357"/>
      <c r="E57" s="388"/>
      <c r="F57" s="389"/>
      <c r="G57" s="379">
        <f t="shared" si="3"/>
        <v>101</v>
      </c>
      <c r="H57" s="276"/>
      <c r="I57" s="54"/>
      <c r="J57" s="53"/>
      <c r="L57" s="423">
        <f t="shared" si="4"/>
        <v>0</v>
      </c>
      <c r="M57" s="424">
        <f t="shared" si="5"/>
        <v>0</v>
      </c>
    </row>
    <row r="58" spans="1:13" x14ac:dyDescent="0.25">
      <c r="A58" s="121"/>
      <c r="B58" s="549"/>
      <c r="C58" s="119"/>
      <c r="D58" s="357"/>
      <c r="E58" s="388"/>
      <c r="F58" s="389"/>
      <c r="G58" s="379">
        <f t="shared" si="3"/>
        <v>101</v>
      </c>
      <c r="H58" s="276"/>
      <c r="I58" s="54"/>
      <c r="J58" s="53"/>
      <c r="L58" s="423">
        <f t="shared" si="4"/>
        <v>0</v>
      </c>
      <c r="M58" s="424">
        <f t="shared" si="5"/>
        <v>0</v>
      </c>
    </row>
    <row r="59" spans="1:13" x14ac:dyDescent="0.25">
      <c r="A59" s="523"/>
      <c r="B59" s="563"/>
      <c r="C59" s="119"/>
      <c r="D59" s="357"/>
      <c r="E59" s="388"/>
      <c r="F59" s="389"/>
      <c r="G59" s="379">
        <f t="shared" si="3"/>
        <v>101</v>
      </c>
      <c r="H59" s="276"/>
      <c r="I59" s="54"/>
      <c r="J59" s="53"/>
      <c r="L59" s="423">
        <f t="shared" si="4"/>
        <v>0</v>
      </c>
      <c r="M59" s="424">
        <f t="shared" si="5"/>
        <v>0</v>
      </c>
    </row>
    <row r="60" spans="1:13" x14ac:dyDescent="0.25">
      <c r="A60" s="121"/>
      <c r="B60" s="549"/>
      <c r="C60" s="119"/>
      <c r="D60" s="357"/>
      <c r="E60" s="388"/>
      <c r="F60" s="389"/>
      <c r="G60" s="379">
        <f t="shared" si="3"/>
        <v>101</v>
      </c>
      <c r="H60" s="276"/>
      <c r="I60" s="54"/>
      <c r="J60" s="53"/>
      <c r="L60" s="423">
        <f t="shared" si="4"/>
        <v>0</v>
      </c>
      <c r="M60" s="424">
        <f t="shared" si="5"/>
        <v>0</v>
      </c>
    </row>
    <row r="61" spans="1:13" x14ac:dyDescent="0.25">
      <c r="A61" s="42"/>
      <c r="B61" s="43"/>
      <c r="C61" s="40"/>
      <c r="D61" s="197"/>
      <c r="E61" s="388"/>
      <c r="F61" s="389"/>
      <c r="G61" s="379">
        <f t="shared" si="3"/>
        <v>101</v>
      </c>
      <c r="H61" s="276"/>
      <c r="I61" s="54"/>
      <c r="J61" s="53"/>
      <c r="L61" s="423">
        <f t="shared" si="4"/>
        <v>0</v>
      </c>
      <c r="M61" s="424">
        <f t="shared" si="5"/>
        <v>0</v>
      </c>
    </row>
    <row r="62" spans="1:13" x14ac:dyDescent="0.25">
      <c r="A62" s="121"/>
      <c r="B62" s="549"/>
      <c r="C62" s="119"/>
      <c r="D62" s="357"/>
      <c r="E62" s="388"/>
      <c r="F62" s="389"/>
      <c r="G62" s="379">
        <f t="shared" si="3"/>
        <v>101</v>
      </c>
      <c r="H62" s="276"/>
      <c r="I62" s="54"/>
      <c r="J62" s="53"/>
      <c r="L62" s="423">
        <f t="shared" si="4"/>
        <v>0</v>
      </c>
      <c r="M62" s="424">
        <f t="shared" si="5"/>
        <v>0</v>
      </c>
    </row>
    <row r="63" spans="1:13" x14ac:dyDescent="0.25">
      <c r="A63" s="522"/>
      <c r="B63" s="588"/>
      <c r="C63" s="40"/>
      <c r="D63" s="209"/>
      <c r="E63" s="388"/>
      <c r="F63" s="389"/>
      <c r="G63" s="379">
        <f t="shared" si="3"/>
        <v>101</v>
      </c>
      <c r="H63" s="276"/>
      <c r="I63" s="256"/>
      <c r="J63" s="271"/>
      <c r="L63" s="423">
        <f t="shared" si="4"/>
        <v>0</v>
      </c>
      <c r="M63" s="424">
        <f t="shared" si="5"/>
        <v>0</v>
      </c>
    </row>
    <row r="64" spans="1:13" x14ac:dyDescent="0.25">
      <c r="A64" s="523"/>
      <c r="B64" s="563"/>
      <c r="C64" s="119"/>
      <c r="D64" s="357"/>
      <c r="E64" s="388"/>
      <c r="F64" s="389"/>
      <c r="G64" s="379">
        <f t="shared" si="3"/>
        <v>101</v>
      </c>
      <c r="H64" s="275"/>
      <c r="I64" s="256"/>
      <c r="J64" s="271"/>
      <c r="L64" s="423">
        <f t="shared" si="4"/>
        <v>0</v>
      </c>
      <c r="M64" s="424">
        <f t="shared" si="5"/>
        <v>0</v>
      </c>
    </row>
    <row r="65" spans="1:13" x14ac:dyDescent="0.25">
      <c r="A65" s="66"/>
      <c r="B65" s="544"/>
      <c r="C65" s="35"/>
      <c r="D65" s="369"/>
      <c r="E65" s="388"/>
      <c r="F65" s="389"/>
      <c r="G65" s="379">
        <f t="shared" si="3"/>
        <v>101</v>
      </c>
      <c r="H65" s="518"/>
      <c r="I65" s="505"/>
      <c r="J65" s="53"/>
      <c r="L65" s="423">
        <f t="shared" si="4"/>
        <v>0</v>
      </c>
      <c r="M65" s="424">
        <f t="shared" si="5"/>
        <v>0</v>
      </c>
    </row>
    <row r="66" spans="1:13" ht="15.75" thickBot="1" x14ac:dyDescent="0.3">
      <c r="A66" s="320"/>
      <c r="B66" s="565"/>
      <c r="C66" s="321"/>
      <c r="D66" s="427"/>
      <c r="E66" s="392"/>
      <c r="F66" s="422"/>
      <c r="G66" s="379">
        <f t="shared" si="3"/>
        <v>101</v>
      </c>
      <c r="H66" s="517"/>
      <c r="L66" s="423">
        <f t="shared" ref="L66" si="6">MIN(E66:F66)</f>
        <v>0</v>
      </c>
      <c r="M66" s="424">
        <f t="shared" ref="M66" si="7">MAX(E66,F66)</f>
        <v>0</v>
      </c>
    </row>
    <row r="67" spans="1:13" ht="15.75" thickTop="1" x14ac:dyDescent="0.25">
      <c r="H67" s="52"/>
    </row>
    <row r="68" spans="1:13" x14ac:dyDescent="0.25">
      <c r="K68" s="84"/>
    </row>
  </sheetData>
  <sortState ref="A7:M34">
    <sortCondition descending="1" ref="G7:G34"/>
    <sortCondition ref="L7:L34"/>
  </sortState>
  <mergeCells count="2">
    <mergeCell ref="F2:H2"/>
    <mergeCell ref="A1:I1"/>
  </mergeCells>
  <conditionalFormatting sqref="E7:F10 E14:F15 E20:F28 E32:F66">
    <cfRule type="cellIs" dxfId="45" priority="48" operator="equal">
      <formula>100</formula>
    </cfRule>
  </conditionalFormatting>
  <conditionalFormatting sqref="E7:F10 E14:F15">
    <cfRule type="cellIs" dxfId="44" priority="47" operator="equal">
      <formula>100</formula>
    </cfRule>
  </conditionalFormatting>
  <conditionalFormatting sqref="E24:F26">
    <cfRule type="cellIs" dxfId="43" priority="46" operator="equal">
      <formula>100</formula>
    </cfRule>
  </conditionalFormatting>
  <conditionalFormatting sqref="E24:F26">
    <cfRule type="cellIs" dxfId="42" priority="45" operator="equal">
      <formula>100</formula>
    </cfRule>
  </conditionalFormatting>
  <conditionalFormatting sqref="E14:F15">
    <cfRule type="cellIs" dxfId="41" priority="44" operator="equal">
      <formula>100</formula>
    </cfRule>
  </conditionalFormatting>
  <conditionalFormatting sqref="E14:F15">
    <cfRule type="cellIs" dxfId="40" priority="43" operator="equal">
      <formula>100</formula>
    </cfRule>
  </conditionalFormatting>
  <conditionalFormatting sqref="E10:F10">
    <cfRule type="cellIs" dxfId="39" priority="42" operator="equal">
      <formula>100</formula>
    </cfRule>
  </conditionalFormatting>
  <conditionalFormatting sqref="E10:F10">
    <cfRule type="cellIs" dxfId="38" priority="41" operator="equal">
      <formula>100</formula>
    </cfRule>
  </conditionalFormatting>
  <conditionalFormatting sqref="E11:F11">
    <cfRule type="cellIs" dxfId="37" priority="40" operator="equal">
      <formula>100</formula>
    </cfRule>
  </conditionalFormatting>
  <conditionalFormatting sqref="E11:F11">
    <cfRule type="cellIs" dxfId="36" priority="39" operator="equal">
      <formula>100</formula>
    </cfRule>
  </conditionalFormatting>
  <conditionalFormatting sqref="E15:F15">
    <cfRule type="cellIs" dxfId="35" priority="36" operator="equal">
      <formula>100</formula>
    </cfRule>
  </conditionalFormatting>
  <conditionalFormatting sqref="E15:F15">
    <cfRule type="cellIs" dxfId="34" priority="35" operator="equal">
      <formula>100</formula>
    </cfRule>
  </conditionalFormatting>
  <conditionalFormatting sqref="E8:F8">
    <cfRule type="cellIs" dxfId="33" priority="34" operator="equal">
      <formula>100</formula>
    </cfRule>
  </conditionalFormatting>
  <conditionalFormatting sqref="E8:F8">
    <cfRule type="cellIs" dxfId="32" priority="33" operator="equal">
      <formula>100</formula>
    </cfRule>
  </conditionalFormatting>
  <conditionalFormatting sqref="E9:F9">
    <cfRule type="cellIs" dxfId="31" priority="32" operator="equal">
      <formula>100</formula>
    </cfRule>
  </conditionalFormatting>
  <conditionalFormatting sqref="E9:F9">
    <cfRule type="cellIs" dxfId="30" priority="31" operator="equal">
      <formula>100</formula>
    </cfRule>
  </conditionalFormatting>
  <conditionalFormatting sqref="E11:F11">
    <cfRule type="cellIs" dxfId="29" priority="30" operator="equal">
      <formula>100</formula>
    </cfRule>
  </conditionalFormatting>
  <conditionalFormatting sqref="E11:F11">
    <cfRule type="cellIs" dxfId="28" priority="29" operator="equal">
      <formula>100</formula>
    </cfRule>
  </conditionalFormatting>
  <conditionalFormatting sqref="E19:F19">
    <cfRule type="cellIs" dxfId="27" priority="26" operator="equal">
      <formula>100</formula>
    </cfRule>
  </conditionalFormatting>
  <conditionalFormatting sqref="E19:F19">
    <cfRule type="cellIs" dxfId="26" priority="25" operator="equal">
      <formula>100</formula>
    </cfRule>
  </conditionalFormatting>
  <conditionalFormatting sqref="E19:F19">
    <cfRule type="cellIs" dxfId="25" priority="24" operator="equal">
      <formula>100</formula>
    </cfRule>
  </conditionalFormatting>
  <conditionalFormatting sqref="E19:F19">
    <cfRule type="cellIs" dxfId="24" priority="23" operator="equal">
      <formula>100</formula>
    </cfRule>
  </conditionalFormatting>
  <conditionalFormatting sqref="E13:F13">
    <cfRule type="cellIs" dxfId="23" priority="22" operator="equal">
      <formula>100</formula>
    </cfRule>
  </conditionalFormatting>
  <conditionalFormatting sqref="E13:F13">
    <cfRule type="cellIs" dxfId="22" priority="21" operator="equal">
      <formula>100</formula>
    </cfRule>
  </conditionalFormatting>
  <conditionalFormatting sqref="E12:F12">
    <cfRule type="cellIs" dxfId="21" priority="20" operator="equal">
      <formula>100</formula>
    </cfRule>
  </conditionalFormatting>
  <conditionalFormatting sqref="E12:F12">
    <cfRule type="cellIs" dxfId="20" priority="19" operator="equal">
      <formula>100</formula>
    </cfRule>
  </conditionalFormatting>
  <conditionalFormatting sqref="E12:F12">
    <cfRule type="cellIs" dxfId="19" priority="18" operator="equal">
      <formula>100</formula>
    </cfRule>
  </conditionalFormatting>
  <conditionalFormatting sqref="E12:F12">
    <cfRule type="cellIs" dxfId="18" priority="17" operator="equal">
      <formula>100</formula>
    </cfRule>
  </conditionalFormatting>
  <conditionalFormatting sqref="E29:F31">
    <cfRule type="cellIs" dxfId="17" priority="16" operator="equal">
      <formula>100</formula>
    </cfRule>
  </conditionalFormatting>
  <conditionalFormatting sqref="E29:F31">
    <cfRule type="cellIs" dxfId="16" priority="15" operator="equal">
      <formula>100</formula>
    </cfRule>
  </conditionalFormatting>
  <conditionalFormatting sqref="E29:F31">
    <cfRule type="cellIs" dxfId="15" priority="14" operator="equal">
      <formula>100</formula>
    </cfRule>
  </conditionalFormatting>
  <conditionalFormatting sqref="E29:F31">
    <cfRule type="cellIs" dxfId="14" priority="13" operator="equal">
      <formula>100</formula>
    </cfRule>
  </conditionalFormatting>
  <conditionalFormatting sqref="E16:F16">
    <cfRule type="cellIs" dxfId="13" priority="12" operator="equal">
      <formula>100</formula>
    </cfRule>
  </conditionalFormatting>
  <conditionalFormatting sqref="E16:F16">
    <cfRule type="cellIs" dxfId="12" priority="11" operator="equal">
      <formula>100</formula>
    </cfRule>
  </conditionalFormatting>
  <conditionalFormatting sqref="E16:F16">
    <cfRule type="cellIs" dxfId="11" priority="10" operator="equal">
      <formula>100</formula>
    </cfRule>
  </conditionalFormatting>
  <conditionalFormatting sqref="E16:F16">
    <cfRule type="cellIs" dxfId="10" priority="9" operator="equal">
      <formula>100</formula>
    </cfRule>
  </conditionalFormatting>
  <conditionalFormatting sqref="E17:F17">
    <cfRule type="cellIs" dxfId="9" priority="8" operator="equal">
      <formula>100</formula>
    </cfRule>
  </conditionalFormatting>
  <conditionalFormatting sqref="E17:F17">
    <cfRule type="cellIs" dxfId="8" priority="7" operator="equal">
      <formula>100</formula>
    </cfRule>
  </conditionalFormatting>
  <conditionalFormatting sqref="E17:F17">
    <cfRule type="cellIs" dxfId="7" priority="6" operator="equal">
      <formula>100</formula>
    </cfRule>
  </conditionalFormatting>
  <conditionalFormatting sqref="E17:F17">
    <cfRule type="cellIs" dxfId="6" priority="5" operator="equal">
      <formula>100</formula>
    </cfRule>
  </conditionalFormatting>
  <conditionalFormatting sqref="E18:F18">
    <cfRule type="cellIs" dxfId="5" priority="4" operator="equal">
      <formula>100</formula>
    </cfRule>
  </conditionalFormatting>
  <conditionalFormatting sqref="E18:F18">
    <cfRule type="cellIs" dxfId="4" priority="3" operator="equal">
      <formula>100</formula>
    </cfRule>
  </conditionalFormatting>
  <conditionalFormatting sqref="E18:F18">
    <cfRule type="cellIs" dxfId="3" priority="2" operator="equal">
      <formula>100</formula>
    </cfRule>
  </conditionalFormatting>
  <conditionalFormatting sqref="E18:F18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4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68"/>
  <sheetViews>
    <sheetView topLeftCell="A4" zoomScale="120" zoomScaleNormal="120" workbookViewId="0">
      <selection activeCell="D38" sqref="D38"/>
    </sheetView>
  </sheetViews>
  <sheetFormatPr defaultRowHeight="15" x14ac:dyDescent="0.25"/>
  <cols>
    <col min="1" max="1" width="13.5703125" customWidth="1"/>
    <col min="2" max="2" width="12.140625" customWidth="1"/>
    <col min="4" max="4" width="30.140625" customWidth="1"/>
    <col min="8" max="8" width="8.5703125" customWidth="1"/>
    <col min="10" max="10" width="6.5703125" customWidth="1"/>
    <col min="11" max="11" width="5.85546875" customWidth="1"/>
    <col min="13" max="13" width="9.140625" style="87"/>
  </cols>
  <sheetData>
    <row r="1" spans="1:15" ht="23.25" x14ac:dyDescent="0.35">
      <c r="A1" s="1021" t="s">
        <v>88</v>
      </c>
      <c r="B1" s="1021"/>
      <c r="C1" s="1021"/>
      <c r="D1" s="1021"/>
      <c r="E1" s="1021"/>
      <c r="F1" s="1021"/>
      <c r="G1" s="1021"/>
      <c r="H1" s="1021"/>
      <c r="I1" s="1021"/>
      <c r="J1" s="54"/>
      <c r="K1" s="53"/>
      <c r="L1" s="53"/>
      <c r="N1" s="1"/>
    </row>
    <row r="2" spans="1:15" ht="15.75" x14ac:dyDescent="0.25">
      <c r="A2" s="83" t="s">
        <v>18</v>
      </c>
      <c r="F2" s="1023">
        <v>42803</v>
      </c>
      <c r="G2" s="1024"/>
      <c r="H2" s="1024"/>
      <c r="I2" s="1024"/>
      <c r="J2" s="54"/>
      <c r="K2" s="53"/>
      <c r="L2" s="53"/>
      <c r="N2" s="1"/>
    </row>
    <row r="3" spans="1:15" ht="15.75" x14ac:dyDescent="0.25">
      <c r="A3" s="82"/>
      <c r="B3" s="81"/>
      <c r="C3" s="81"/>
      <c r="D3" s="81"/>
      <c r="E3" s="81"/>
      <c r="F3" s="81"/>
      <c r="G3" s="81"/>
      <c r="H3" s="81"/>
      <c r="I3" s="81"/>
      <c r="J3" s="54"/>
      <c r="K3" s="53"/>
      <c r="L3" s="53"/>
      <c r="N3" s="1"/>
    </row>
    <row r="4" spans="1:15" ht="15.75" x14ac:dyDescent="0.25">
      <c r="A4" s="1022" t="s">
        <v>27</v>
      </c>
      <c r="B4" s="1022"/>
      <c r="C4" s="1022"/>
      <c r="D4" s="1022"/>
      <c r="E4" s="1022"/>
      <c r="F4" s="1022"/>
      <c r="G4" s="1022"/>
      <c r="H4" s="1022"/>
      <c r="I4" s="1022"/>
      <c r="J4" s="953">
        <v>730</v>
      </c>
      <c r="K4" s="53"/>
      <c r="L4" s="53"/>
      <c r="N4" s="1"/>
    </row>
    <row r="5" spans="1:15" ht="15.75" thickBot="1" x14ac:dyDescent="0.3">
      <c r="A5" s="79"/>
      <c r="B5" s="78"/>
      <c r="C5" s="78"/>
      <c r="D5" s="78"/>
      <c r="E5" s="78"/>
      <c r="F5" s="78"/>
      <c r="G5" s="78"/>
      <c r="H5" s="78"/>
      <c r="I5" s="78"/>
      <c r="J5" s="54"/>
      <c r="K5" s="53"/>
      <c r="L5" s="53"/>
      <c r="N5" s="1"/>
    </row>
    <row r="6" spans="1:15" ht="24" thickTop="1" thickBot="1" x14ac:dyDescent="0.3">
      <c r="A6" s="77" t="s">
        <v>1</v>
      </c>
      <c r="B6" s="76" t="s">
        <v>2</v>
      </c>
      <c r="C6" s="75" t="s">
        <v>3</v>
      </c>
      <c r="D6" s="511" t="s">
        <v>4</v>
      </c>
      <c r="E6" s="380" t="s">
        <v>11</v>
      </c>
      <c r="F6" s="381" t="s">
        <v>12</v>
      </c>
      <c r="G6" s="381" t="s">
        <v>13</v>
      </c>
      <c r="H6" s="71" t="s">
        <v>24</v>
      </c>
      <c r="I6" s="70" t="s">
        <v>7</v>
      </c>
      <c r="J6" s="89"/>
      <c r="K6" s="53"/>
      <c r="L6" s="227">
        <v>1</v>
      </c>
      <c r="M6" s="228">
        <v>2</v>
      </c>
      <c r="N6" s="229">
        <v>3</v>
      </c>
    </row>
    <row r="7" spans="1:15" ht="15.75" thickBot="1" x14ac:dyDescent="0.3">
      <c r="A7" s="137" t="s">
        <v>23</v>
      </c>
      <c r="B7" s="591" t="s">
        <v>22</v>
      </c>
      <c r="C7" s="593">
        <v>1997</v>
      </c>
      <c r="D7" s="315" t="s">
        <v>21</v>
      </c>
      <c r="E7" s="326">
        <v>708</v>
      </c>
      <c r="F7" s="327">
        <v>699</v>
      </c>
      <c r="G7" s="327">
        <v>0</v>
      </c>
      <c r="H7" s="55">
        <f t="shared" ref="H7:H34" si="0">K7</f>
        <v>55</v>
      </c>
      <c r="I7" s="274">
        <v>1</v>
      </c>
      <c r="J7" s="95">
        <f t="shared" ref="J7:J34" si="1">FLOOR(L7,10)</f>
        <v>700</v>
      </c>
      <c r="K7" s="271">
        <f t="shared" ref="K7:K34" si="2">IF(J7&lt;4.3,0,(J7-425)*0.2)</f>
        <v>55</v>
      </c>
      <c r="L7" s="328">
        <f t="shared" ref="L7:L34" si="3">MAX(E7:G7)</f>
        <v>708</v>
      </c>
      <c r="M7" s="328">
        <f t="shared" ref="M7:M34" si="4">SUM(E7:G7)-L7-N7</f>
        <v>699</v>
      </c>
      <c r="N7" s="328">
        <f t="shared" ref="N7:N34" si="5">MIN(E7:G7)</f>
        <v>0</v>
      </c>
    </row>
    <row r="8" spans="1:15" ht="15.75" thickBot="1" x14ac:dyDescent="0.3">
      <c r="A8" s="42" t="s">
        <v>164</v>
      </c>
      <c r="B8" s="44" t="s">
        <v>165</v>
      </c>
      <c r="C8" s="40">
        <v>1998</v>
      </c>
      <c r="D8" s="209" t="s">
        <v>163</v>
      </c>
      <c r="E8" s="324">
        <v>666</v>
      </c>
      <c r="F8" s="325">
        <v>707</v>
      </c>
      <c r="G8" s="325">
        <v>684</v>
      </c>
      <c r="H8" s="55">
        <f t="shared" si="0"/>
        <v>55</v>
      </c>
      <c r="I8" s="276">
        <v>2</v>
      </c>
      <c r="J8" s="95">
        <f t="shared" si="1"/>
        <v>700</v>
      </c>
      <c r="K8" s="271">
        <f t="shared" si="2"/>
        <v>55</v>
      </c>
      <c r="L8" s="328">
        <f t="shared" si="3"/>
        <v>707</v>
      </c>
      <c r="M8" s="328">
        <f t="shared" si="4"/>
        <v>684</v>
      </c>
      <c r="N8" s="328">
        <f t="shared" si="5"/>
        <v>666</v>
      </c>
    </row>
    <row r="9" spans="1:15" ht="15.75" thickBot="1" x14ac:dyDescent="0.3">
      <c r="A9" s="108" t="s">
        <v>97</v>
      </c>
      <c r="B9" s="117" t="s">
        <v>53</v>
      </c>
      <c r="C9" s="116">
        <v>2001</v>
      </c>
      <c r="D9" s="314" t="s">
        <v>98</v>
      </c>
      <c r="E9" s="324">
        <v>684</v>
      </c>
      <c r="F9" s="325">
        <v>685</v>
      </c>
      <c r="G9" s="325">
        <v>704</v>
      </c>
      <c r="H9" s="55">
        <f t="shared" si="0"/>
        <v>55</v>
      </c>
      <c r="I9" s="276">
        <v>3</v>
      </c>
      <c r="J9" s="95">
        <f t="shared" si="1"/>
        <v>700</v>
      </c>
      <c r="K9" s="271">
        <f t="shared" si="2"/>
        <v>55</v>
      </c>
      <c r="L9" s="328">
        <f t="shared" si="3"/>
        <v>704</v>
      </c>
      <c r="M9" s="328">
        <f t="shared" si="4"/>
        <v>685</v>
      </c>
      <c r="N9" s="328">
        <f t="shared" si="5"/>
        <v>684</v>
      </c>
    </row>
    <row r="10" spans="1:15" ht="15.75" thickBot="1" x14ac:dyDescent="0.3">
      <c r="A10" s="42" t="s">
        <v>65</v>
      </c>
      <c r="B10" s="44" t="s">
        <v>54</v>
      </c>
      <c r="C10" s="40">
        <v>2000</v>
      </c>
      <c r="D10" s="197" t="s">
        <v>21</v>
      </c>
      <c r="E10" s="324">
        <v>690</v>
      </c>
      <c r="F10" s="325">
        <v>700</v>
      </c>
      <c r="G10" s="325">
        <v>672</v>
      </c>
      <c r="H10" s="55">
        <f t="shared" si="0"/>
        <v>55</v>
      </c>
      <c r="I10" s="276"/>
      <c r="J10" s="95">
        <f t="shared" si="1"/>
        <v>700</v>
      </c>
      <c r="K10" s="271">
        <f t="shared" si="2"/>
        <v>55</v>
      </c>
      <c r="L10" s="328">
        <f t="shared" si="3"/>
        <v>700</v>
      </c>
      <c r="M10" s="328">
        <f t="shared" si="4"/>
        <v>690</v>
      </c>
      <c r="N10" s="328">
        <f t="shared" si="5"/>
        <v>672</v>
      </c>
    </row>
    <row r="11" spans="1:15" ht="15.75" thickBot="1" x14ac:dyDescent="0.3">
      <c r="A11" s="108" t="s">
        <v>147</v>
      </c>
      <c r="B11" s="107" t="s">
        <v>53</v>
      </c>
      <c r="C11" s="106">
        <v>1997</v>
      </c>
      <c r="D11" s="391" t="s">
        <v>146</v>
      </c>
      <c r="E11" s="324">
        <v>679</v>
      </c>
      <c r="F11" s="325">
        <v>684</v>
      </c>
      <c r="G11" s="325">
        <v>693</v>
      </c>
      <c r="H11" s="55">
        <f t="shared" si="0"/>
        <v>53</v>
      </c>
      <c r="I11" s="276"/>
      <c r="J11" s="95">
        <f t="shared" si="1"/>
        <v>690</v>
      </c>
      <c r="K11" s="271">
        <f t="shared" si="2"/>
        <v>53</v>
      </c>
      <c r="L11" s="328">
        <f t="shared" si="3"/>
        <v>693</v>
      </c>
      <c r="M11" s="328">
        <f t="shared" si="4"/>
        <v>684</v>
      </c>
      <c r="N11" s="328">
        <f t="shared" si="5"/>
        <v>679</v>
      </c>
      <c r="O11" s="267"/>
    </row>
    <row r="12" spans="1:15" ht="15.75" thickBot="1" x14ac:dyDescent="0.3">
      <c r="A12" s="121" t="s">
        <v>77</v>
      </c>
      <c r="B12" s="120" t="s">
        <v>73</v>
      </c>
      <c r="C12" s="119">
        <v>1999</v>
      </c>
      <c r="D12" s="391" t="s">
        <v>135</v>
      </c>
      <c r="E12" s="324">
        <v>627</v>
      </c>
      <c r="F12" s="325">
        <v>675</v>
      </c>
      <c r="G12" s="325">
        <v>688</v>
      </c>
      <c r="H12" s="55">
        <f t="shared" si="0"/>
        <v>51</v>
      </c>
      <c r="I12" s="276"/>
      <c r="J12" s="95">
        <f t="shared" si="1"/>
        <v>680</v>
      </c>
      <c r="K12" s="271">
        <f t="shared" si="2"/>
        <v>51</v>
      </c>
      <c r="L12" s="328">
        <f t="shared" si="3"/>
        <v>688</v>
      </c>
      <c r="M12" s="328">
        <f t="shared" si="4"/>
        <v>675</v>
      </c>
      <c r="N12" s="328">
        <f t="shared" si="5"/>
        <v>627</v>
      </c>
    </row>
    <row r="13" spans="1:15" ht="15.75" thickBot="1" x14ac:dyDescent="0.3">
      <c r="A13" s="42" t="s">
        <v>166</v>
      </c>
      <c r="B13" s="44" t="s">
        <v>167</v>
      </c>
      <c r="C13" s="40">
        <v>2000</v>
      </c>
      <c r="D13" s="590" t="s">
        <v>163</v>
      </c>
      <c r="E13" s="324">
        <v>663</v>
      </c>
      <c r="F13" s="325">
        <v>662</v>
      </c>
      <c r="G13" s="325">
        <v>687</v>
      </c>
      <c r="H13" s="55">
        <f t="shared" si="0"/>
        <v>51</v>
      </c>
      <c r="I13" s="276"/>
      <c r="J13" s="95">
        <f t="shared" si="1"/>
        <v>680</v>
      </c>
      <c r="K13" s="271">
        <f t="shared" si="2"/>
        <v>51</v>
      </c>
      <c r="L13" s="328">
        <f t="shared" si="3"/>
        <v>687</v>
      </c>
      <c r="M13" s="328">
        <f t="shared" si="4"/>
        <v>663</v>
      </c>
      <c r="N13" s="328">
        <f t="shared" si="5"/>
        <v>662</v>
      </c>
    </row>
    <row r="14" spans="1:15" ht="15.75" thickBot="1" x14ac:dyDescent="0.3">
      <c r="A14" s="42" t="s">
        <v>66</v>
      </c>
      <c r="B14" s="44" t="s">
        <v>67</v>
      </c>
      <c r="C14" s="40">
        <v>1999</v>
      </c>
      <c r="D14" s="349" t="s">
        <v>21</v>
      </c>
      <c r="E14" s="324">
        <v>658</v>
      </c>
      <c r="F14" s="325">
        <v>660</v>
      </c>
      <c r="G14" s="325">
        <v>680</v>
      </c>
      <c r="H14" s="55">
        <f t="shared" si="0"/>
        <v>51</v>
      </c>
      <c r="I14" s="276"/>
      <c r="J14" s="95">
        <f t="shared" si="1"/>
        <v>680</v>
      </c>
      <c r="K14" s="271">
        <f t="shared" si="2"/>
        <v>51</v>
      </c>
      <c r="L14" s="328">
        <f t="shared" si="3"/>
        <v>680</v>
      </c>
      <c r="M14" s="328">
        <f t="shared" si="4"/>
        <v>660</v>
      </c>
      <c r="N14" s="328">
        <f t="shared" si="5"/>
        <v>658</v>
      </c>
    </row>
    <row r="15" spans="1:15" ht="15.75" thickBot="1" x14ac:dyDescent="0.3">
      <c r="A15" s="108" t="s">
        <v>95</v>
      </c>
      <c r="B15" s="107" t="s">
        <v>96</v>
      </c>
      <c r="C15" s="116">
        <v>1999</v>
      </c>
      <c r="D15" s="358" t="s">
        <v>98</v>
      </c>
      <c r="E15" s="324">
        <v>680</v>
      </c>
      <c r="F15" s="325">
        <v>665</v>
      </c>
      <c r="G15" s="325">
        <v>659</v>
      </c>
      <c r="H15" s="55">
        <f t="shared" si="0"/>
        <v>51</v>
      </c>
      <c r="I15" s="276"/>
      <c r="J15" s="95">
        <f t="shared" si="1"/>
        <v>680</v>
      </c>
      <c r="K15" s="271">
        <f t="shared" si="2"/>
        <v>51</v>
      </c>
      <c r="L15" s="328">
        <f t="shared" si="3"/>
        <v>680</v>
      </c>
      <c r="M15" s="328">
        <f t="shared" si="4"/>
        <v>665</v>
      </c>
      <c r="N15" s="328">
        <f t="shared" si="5"/>
        <v>659</v>
      </c>
    </row>
    <row r="16" spans="1:15" ht="15.75" thickBot="1" x14ac:dyDescent="0.3">
      <c r="A16" s="121" t="s">
        <v>172</v>
      </c>
      <c r="B16" s="117" t="s">
        <v>173</v>
      </c>
      <c r="C16" s="131">
        <v>2001</v>
      </c>
      <c r="D16" s="357" t="s">
        <v>178</v>
      </c>
      <c r="E16" s="324">
        <v>0</v>
      </c>
      <c r="F16" s="325">
        <v>0</v>
      </c>
      <c r="G16" s="325">
        <v>680</v>
      </c>
      <c r="H16" s="55">
        <f t="shared" si="0"/>
        <v>51</v>
      </c>
      <c r="I16" s="276"/>
      <c r="J16" s="95">
        <f t="shared" si="1"/>
        <v>680</v>
      </c>
      <c r="K16" s="271">
        <f t="shared" si="2"/>
        <v>51</v>
      </c>
      <c r="L16" s="328">
        <f t="shared" si="3"/>
        <v>680</v>
      </c>
      <c r="M16" s="328">
        <f t="shared" si="4"/>
        <v>0</v>
      </c>
      <c r="N16" s="328">
        <f t="shared" si="5"/>
        <v>0</v>
      </c>
    </row>
    <row r="17" spans="1:14" ht="15.75" thickBot="1" x14ac:dyDescent="0.3">
      <c r="A17" s="42" t="s">
        <v>74</v>
      </c>
      <c r="B17" s="973" t="s">
        <v>75</v>
      </c>
      <c r="C17" s="58">
        <v>1999</v>
      </c>
      <c r="D17" s="358" t="s">
        <v>135</v>
      </c>
      <c r="E17" s="324">
        <v>641</v>
      </c>
      <c r="F17" s="325">
        <v>644</v>
      </c>
      <c r="G17" s="325">
        <v>678</v>
      </c>
      <c r="H17" s="55">
        <f t="shared" si="0"/>
        <v>49</v>
      </c>
      <c r="I17" s="276"/>
      <c r="J17" s="95">
        <f t="shared" si="1"/>
        <v>670</v>
      </c>
      <c r="K17" s="271">
        <f t="shared" si="2"/>
        <v>49</v>
      </c>
      <c r="L17" s="328">
        <f t="shared" si="3"/>
        <v>678</v>
      </c>
      <c r="M17" s="328">
        <f t="shared" si="4"/>
        <v>644</v>
      </c>
      <c r="N17" s="328">
        <f t="shared" si="5"/>
        <v>641</v>
      </c>
    </row>
    <row r="18" spans="1:14" ht="15.75" thickBot="1" x14ac:dyDescent="0.3">
      <c r="A18" s="42" t="s">
        <v>192</v>
      </c>
      <c r="B18" s="44" t="s">
        <v>193</v>
      </c>
      <c r="C18" s="40">
        <v>1998</v>
      </c>
      <c r="D18" s="209" t="s">
        <v>135</v>
      </c>
      <c r="E18" s="324">
        <v>590</v>
      </c>
      <c r="F18" s="325">
        <v>663</v>
      </c>
      <c r="G18" s="325">
        <v>678</v>
      </c>
      <c r="H18" s="55">
        <f t="shared" si="0"/>
        <v>49</v>
      </c>
      <c r="I18" s="276"/>
      <c r="J18" s="95">
        <f t="shared" si="1"/>
        <v>670</v>
      </c>
      <c r="K18" s="271">
        <f t="shared" si="2"/>
        <v>49</v>
      </c>
      <c r="L18" s="328">
        <f t="shared" si="3"/>
        <v>678</v>
      </c>
      <c r="M18" s="328">
        <f t="shared" si="4"/>
        <v>663</v>
      </c>
      <c r="N18" s="328">
        <f t="shared" si="5"/>
        <v>590</v>
      </c>
    </row>
    <row r="19" spans="1:14" ht="15.75" thickBot="1" x14ac:dyDescent="0.3">
      <c r="A19" s="108" t="s">
        <v>136</v>
      </c>
      <c r="B19" s="107" t="s">
        <v>137</v>
      </c>
      <c r="C19" s="116">
        <v>1997</v>
      </c>
      <c r="D19" s="358" t="s">
        <v>138</v>
      </c>
      <c r="E19" s="324">
        <v>633</v>
      </c>
      <c r="F19" s="325">
        <v>667</v>
      </c>
      <c r="G19" s="325">
        <v>674</v>
      </c>
      <c r="H19" s="55">
        <f t="shared" si="0"/>
        <v>49</v>
      </c>
      <c r="I19" s="276"/>
      <c r="J19" s="95">
        <f t="shared" si="1"/>
        <v>670</v>
      </c>
      <c r="K19" s="271">
        <f t="shared" si="2"/>
        <v>49</v>
      </c>
      <c r="L19" s="328">
        <f t="shared" si="3"/>
        <v>674</v>
      </c>
      <c r="M19" s="328">
        <f t="shared" si="4"/>
        <v>667</v>
      </c>
      <c r="N19" s="328">
        <f t="shared" si="5"/>
        <v>633</v>
      </c>
    </row>
    <row r="20" spans="1:14" ht="15.75" thickBot="1" x14ac:dyDescent="0.3">
      <c r="A20" s="121" t="s">
        <v>93</v>
      </c>
      <c r="B20" s="117" t="s">
        <v>94</v>
      </c>
      <c r="C20" s="131">
        <v>1998</v>
      </c>
      <c r="D20" s="357" t="s">
        <v>98</v>
      </c>
      <c r="E20" s="324">
        <v>636</v>
      </c>
      <c r="F20" s="325">
        <v>665</v>
      </c>
      <c r="G20" s="325">
        <v>665</v>
      </c>
      <c r="H20" s="55">
        <f t="shared" si="0"/>
        <v>47</v>
      </c>
      <c r="I20" s="276"/>
      <c r="J20" s="95">
        <f t="shared" si="1"/>
        <v>660</v>
      </c>
      <c r="K20" s="271">
        <f t="shared" si="2"/>
        <v>47</v>
      </c>
      <c r="L20" s="328">
        <f t="shared" si="3"/>
        <v>665</v>
      </c>
      <c r="M20" s="328">
        <f t="shared" si="4"/>
        <v>665</v>
      </c>
      <c r="N20" s="328">
        <f t="shared" si="5"/>
        <v>636</v>
      </c>
    </row>
    <row r="21" spans="1:14" ht="15.75" thickBot="1" x14ac:dyDescent="0.3">
      <c r="A21" s="42" t="s">
        <v>150</v>
      </c>
      <c r="B21" s="59" t="s">
        <v>151</v>
      </c>
      <c r="C21" s="58">
        <v>2000</v>
      </c>
      <c r="D21" s="356" t="s">
        <v>146</v>
      </c>
      <c r="E21" s="324">
        <v>662</v>
      </c>
      <c r="F21" s="325">
        <v>642</v>
      </c>
      <c r="G21" s="325">
        <v>0</v>
      </c>
      <c r="H21" s="55">
        <f t="shared" si="0"/>
        <v>47</v>
      </c>
      <c r="I21" s="276"/>
      <c r="J21" s="95">
        <f t="shared" si="1"/>
        <v>660</v>
      </c>
      <c r="K21" s="271">
        <f t="shared" si="2"/>
        <v>47</v>
      </c>
      <c r="L21" s="328">
        <f t="shared" si="3"/>
        <v>662</v>
      </c>
      <c r="M21" s="328">
        <f t="shared" si="4"/>
        <v>642</v>
      </c>
      <c r="N21" s="328">
        <f t="shared" si="5"/>
        <v>0</v>
      </c>
    </row>
    <row r="22" spans="1:14" ht="15.75" thickBot="1" x14ac:dyDescent="0.3">
      <c r="A22" s="42" t="s">
        <v>168</v>
      </c>
      <c r="B22" s="44" t="s">
        <v>169</v>
      </c>
      <c r="C22" s="40">
        <v>2000</v>
      </c>
      <c r="D22" s="209" t="s">
        <v>163</v>
      </c>
      <c r="E22" s="324">
        <v>0</v>
      </c>
      <c r="F22" s="325">
        <v>649</v>
      </c>
      <c r="G22" s="325">
        <v>638</v>
      </c>
      <c r="H22" s="55">
        <f t="shared" si="0"/>
        <v>43</v>
      </c>
      <c r="I22" s="276"/>
      <c r="J22" s="95">
        <f t="shared" si="1"/>
        <v>640</v>
      </c>
      <c r="K22" s="271">
        <f t="shared" si="2"/>
        <v>43</v>
      </c>
      <c r="L22" s="328">
        <f t="shared" si="3"/>
        <v>649</v>
      </c>
      <c r="M22" s="328">
        <f t="shared" si="4"/>
        <v>638</v>
      </c>
      <c r="N22" s="328">
        <f t="shared" si="5"/>
        <v>0</v>
      </c>
    </row>
    <row r="23" spans="1:14" ht="15.75" thickBot="1" x14ac:dyDescent="0.3">
      <c r="A23" s="108" t="s">
        <v>170</v>
      </c>
      <c r="B23" s="107" t="s">
        <v>171</v>
      </c>
      <c r="C23" s="106">
        <v>2000</v>
      </c>
      <c r="D23" s="314" t="s">
        <v>163</v>
      </c>
      <c r="E23" s="324">
        <v>602</v>
      </c>
      <c r="F23" s="325">
        <v>627</v>
      </c>
      <c r="G23" s="325">
        <v>620</v>
      </c>
      <c r="H23" s="55">
        <f t="shared" si="0"/>
        <v>39</v>
      </c>
      <c r="I23" s="275"/>
      <c r="J23" s="95">
        <f t="shared" si="1"/>
        <v>620</v>
      </c>
      <c r="K23" s="271">
        <f t="shared" si="2"/>
        <v>39</v>
      </c>
      <c r="L23" s="328">
        <f t="shared" si="3"/>
        <v>627</v>
      </c>
      <c r="M23" s="328">
        <f t="shared" si="4"/>
        <v>620</v>
      </c>
      <c r="N23" s="328">
        <f t="shared" si="5"/>
        <v>602</v>
      </c>
    </row>
    <row r="24" spans="1:14" ht="15.75" thickBot="1" x14ac:dyDescent="0.3">
      <c r="A24" s="370" t="s">
        <v>176</v>
      </c>
      <c r="B24" s="63" t="s">
        <v>111</v>
      </c>
      <c r="C24" s="35">
        <v>1999</v>
      </c>
      <c r="D24" s="369" t="s">
        <v>178</v>
      </c>
      <c r="E24" s="324">
        <v>623</v>
      </c>
      <c r="F24" s="325">
        <v>621</v>
      </c>
      <c r="G24" s="325">
        <v>620</v>
      </c>
      <c r="H24" s="55">
        <f t="shared" si="0"/>
        <v>39</v>
      </c>
      <c r="I24" s="276"/>
      <c r="J24" s="95">
        <f t="shared" si="1"/>
        <v>620</v>
      </c>
      <c r="K24" s="271">
        <f t="shared" si="2"/>
        <v>39</v>
      </c>
      <c r="L24" s="328">
        <f t="shared" si="3"/>
        <v>623</v>
      </c>
      <c r="M24" s="328">
        <f t="shared" si="4"/>
        <v>621</v>
      </c>
      <c r="N24" s="328">
        <f t="shared" si="5"/>
        <v>620</v>
      </c>
    </row>
    <row r="25" spans="1:14" ht="15.75" thickBot="1" x14ac:dyDescent="0.3">
      <c r="A25" s="42" t="s">
        <v>148</v>
      </c>
      <c r="B25" s="44" t="s">
        <v>149</v>
      </c>
      <c r="C25" s="40">
        <v>1999</v>
      </c>
      <c r="D25" s="209" t="s">
        <v>146</v>
      </c>
      <c r="E25" s="324">
        <v>584</v>
      </c>
      <c r="F25" s="325">
        <v>594</v>
      </c>
      <c r="G25" s="325">
        <v>616</v>
      </c>
      <c r="H25" s="55">
        <f t="shared" si="0"/>
        <v>37</v>
      </c>
      <c r="I25" s="276"/>
      <c r="J25" s="95">
        <f t="shared" si="1"/>
        <v>610</v>
      </c>
      <c r="K25" s="271">
        <f t="shared" si="2"/>
        <v>37</v>
      </c>
      <c r="L25" s="328">
        <f t="shared" si="3"/>
        <v>616</v>
      </c>
      <c r="M25" s="328">
        <f t="shared" si="4"/>
        <v>594</v>
      </c>
      <c r="N25" s="328">
        <f t="shared" si="5"/>
        <v>584</v>
      </c>
    </row>
    <row r="26" spans="1:14" ht="15.75" thickBot="1" x14ac:dyDescent="0.3">
      <c r="A26" s="121" t="s">
        <v>177</v>
      </c>
      <c r="B26" s="120" t="s">
        <v>84</v>
      </c>
      <c r="C26" s="119">
        <v>1998</v>
      </c>
      <c r="D26" s="357" t="s">
        <v>178</v>
      </c>
      <c r="E26" s="324">
        <v>583</v>
      </c>
      <c r="F26" s="325">
        <v>606</v>
      </c>
      <c r="G26" s="325">
        <v>610</v>
      </c>
      <c r="H26" s="55">
        <f t="shared" si="0"/>
        <v>37</v>
      </c>
      <c r="I26" s="276"/>
      <c r="J26" s="95">
        <f t="shared" si="1"/>
        <v>610</v>
      </c>
      <c r="K26" s="271">
        <f t="shared" si="2"/>
        <v>37</v>
      </c>
      <c r="L26" s="328">
        <f t="shared" si="3"/>
        <v>610</v>
      </c>
      <c r="M26" s="328">
        <f t="shared" si="4"/>
        <v>606</v>
      </c>
      <c r="N26" s="328">
        <f t="shared" si="5"/>
        <v>583</v>
      </c>
    </row>
    <row r="27" spans="1:14" ht="15.75" thickBot="1" x14ac:dyDescent="0.3">
      <c r="A27" s="108" t="s">
        <v>186</v>
      </c>
      <c r="B27" s="107" t="s">
        <v>105</v>
      </c>
      <c r="C27" s="106">
        <v>2000</v>
      </c>
      <c r="D27" s="314" t="s">
        <v>146</v>
      </c>
      <c r="E27" s="324">
        <v>596</v>
      </c>
      <c r="F27" s="325">
        <v>0</v>
      </c>
      <c r="G27" s="325">
        <v>0</v>
      </c>
      <c r="H27" s="55">
        <f t="shared" si="0"/>
        <v>33</v>
      </c>
      <c r="I27" s="276"/>
      <c r="J27" s="95">
        <f t="shared" si="1"/>
        <v>590</v>
      </c>
      <c r="K27" s="271">
        <f t="shared" si="2"/>
        <v>33</v>
      </c>
      <c r="L27" s="328">
        <f t="shared" si="3"/>
        <v>596</v>
      </c>
      <c r="M27" s="328">
        <f t="shared" si="4"/>
        <v>0</v>
      </c>
      <c r="N27" s="328">
        <f t="shared" si="5"/>
        <v>0</v>
      </c>
    </row>
    <row r="28" spans="1:14" ht="15.75" thickBot="1" x14ac:dyDescent="0.3">
      <c r="A28" s="66" t="s">
        <v>174</v>
      </c>
      <c r="B28" s="65" t="s">
        <v>175</v>
      </c>
      <c r="C28" s="64">
        <v>1998</v>
      </c>
      <c r="D28" s="369" t="s">
        <v>178</v>
      </c>
      <c r="E28" s="324">
        <v>0</v>
      </c>
      <c r="F28" s="325">
        <v>588</v>
      </c>
      <c r="G28" s="325">
        <v>0</v>
      </c>
      <c r="H28" s="55">
        <f t="shared" si="0"/>
        <v>31</v>
      </c>
      <c r="I28" s="276"/>
      <c r="J28" s="95">
        <f t="shared" si="1"/>
        <v>580</v>
      </c>
      <c r="K28" s="271">
        <f t="shared" si="2"/>
        <v>31</v>
      </c>
      <c r="L28" s="328">
        <f t="shared" si="3"/>
        <v>588</v>
      </c>
      <c r="M28" s="328">
        <f t="shared" si="4"/>
        <v>0</v>
      </c>
      <c r="N28" s="328">
        <f t="shared" si="5"/>
        <v>0</v>
      </c>
    </row>
    <row r="29" spans="1:14" ht="15.75" thickBot="1" x14ac:dyDescent="0.3">
      <c r="A29" s="42" t="s">
        <v>190</v>
      </c>
      <c r="B29" s="44" t="s">
        <v>191</v>
      </c>
      <c r="C29" s="40">
        <v>1999</v>
      </c>
      <c r="D29" s="197" t="s">
        <v>98</v>
      </c>
      <c r="E29" s="324">
        <v>570</v>
      </c>
      <c r="F29" s="325">
        <v>574</v>
      </c>
      <c r="G29" s="325">
        <v>0</v>
      </c>
      <c r="H29" s="55">
        <f t="shared" si="0"/>
        <v>29</v>
      </c>
      <c r="I29" s="276"/>
      <c r="J29" s="95">
        <f t="shared" si="1"/>
        <v>570</v>
      </c>
      <c r="K29" s="271">
        <f t="shared" si="2"/>
        <v>29</v>
      </c>
      <c r="L29" s="328">
        <f t="shared" si="3"/>
        <v>574</v>
      </c>
      <c r="M29" s="328">
        <f t="shared" si="4"/>
        <v>570</v>
      </c>
      <c r="N29" s="328">
        <f t="shared" si="5"/>
        <v>0</v>
      </c>
    </row>
    <row r="30" spans="1:14" ht="15.75" thickBot="1" x14ac:dyDescent="0.3">
      <c r="A30" s="42"/>
      <c r="B30" s="44"/>
      <c r="C30" s="40"/>
      <c r="D30" s="209"/>
      <c r="E30" s="324"/>
      <c r="F30" s="325"/>
      <c r="G30" s="325"/>
      <c r="H30" s="55">
        <f t="shared" si="0"/>
        <v>0</v>
      </c>
      <c r="I30" s="276"/>
      <c r="J30" s="95">
        <f t="shared" si="1"/>
        <v>0</v>
      </c>
      <c r="K30" s="271">
        <f t="shared" si="2"/>
        <v>0</v>
      </c>
      <c r="L30" s="328">
        <f t="shared" si="3"/>
        <v>0</v>
      </c>
      <c r="M30" s="328">
        <f t="shared" si="4"/>
        <v>0</v>
      </c>
      <c r="N30" s="328">
        <f t="shared" si="5"/>
        <v>0</v>
      </c>
    </row>
    <row r="31" spans="1:14" ht="15.75" thickBot="1" x14ac:dyDescent="0.3">
      <c r="A31" s="31"/>
      <c r="B31" s="45"/>
      <c r="C31" s="41"/>
      <c r="D31" s="367"/>
      <c r="E31" s="324"/>
      <c r="F31" s="325"/>
      <c r="G31" s="325"/>
      <c r="H31" s="55">
        <f t="shared" si="0"/>
        <v>0</v>
      </c>
      <c r="I31" s="276"/>
      <c r="J31" s="95">
        <f t="shared" si="1"/>
        <v>0</v>
      </c>
      <c r="K31" s="271">
        <f t="shared" si="2"/>
        <v>0</v>
      </c>
      <c r="L31" s="328">
        <f t="shared" si="3"/>
        <v>0</v>
      </c>
      <c r="M31" s="328">
        <f t="shared" si="4"/>
        <v>0</v>
      </c>
      <c r="N31" s="328">
        <f t="shared" si="5"/>
        <v>0</v>
      </c>
    </row>
    <row r="32" spans="1:14" ht="15.75" thickBot="1" x14ac:dyDescent="0.3">
      <c r="A32" s="136"/>
      <c r="B32" s="484"/>
      <c r="C32" s="134"/>
      <c r="D32" s="367"/>
      <c r="E32" s="324"/>
      <c r="F32" s="325"/>
      <c r="G32" s="325"/>
      <c r="H32" s="55">
        <f t="shared" si="0"/>
        <v>0</v>
      </c>
      <c r="I32" s="276"/>
      <c r="J32" s="95">
        <f t="shared" si="1"/>
        <v>0</v>
      </c>
      <c r="K32" s="271">
        <f t="shared" si="2"/>
        <v>0</v>
      </c>
      <c r="L32" s="328">
        <f t="shared" si="3"/>
        <v>0</v>
      </c>
      <c r="M32" s="328">
        <f t="shared" si="4"/>
        <v>0</v>
      </c>
      <c r="N32" s="328">
        <f t="shared" si="5"/>
        <v>0</v>
      </c>
    </row>
    <row r="33" spans="1:14" ht="15.75" thickBot="1" x14ac:dyDescent="0.3">
      <c r="A33" s="558"/>
      <c r="B33" s="594"/>
      <c r="C33" s="596"/>
      <c r="D33" s="583"/>
      <c r="E33" s="326"/>
      <c r="F33" s="327"/>
      <c r="G33" s="327"/>
      <c r="H33" s="55">
        <f t="shared" si="0"/>
        <v>0</v>
      </c>
      <c r="I33" s="276"/>
      <c r="J33" s="95">
        <f t="shared" si="1"/>
        <v>0</v>
      </c>
      <c r="K33" s="271">
        <f t="shared" si="2"/>
        <v>0</v>
      </c>
      <c r="L33" s="328">
        <f t="shared" si="3"/>
        <v>0</v>
      </c>
      <c r="M33" s="328">
        <f t="shared" si="4"/>
        <v>0</v>
      </c>
      <c r="N33" s="328">
        <f t="shared" si="5"/>
        <v>0</v>
      </c>
    </row>
    <row r="34" spans="1:14" ht="15.75" thickBot="1" x14ac:dyDescent="0.3">
      <c r="A34" s="42"/>
      <c r="B34" s="44"/>
      <c r="C34" s="40"/>
      <c r="D34" s="209"/>
      <c r="E34" s="324"/>
      <c r="F34" s="325"/>
      <c r="G34" s="325"/>
      <c r="H34" s="55">
        <f t="shared" si="0"/>
        <v>0</v>
      </c>
      <c r="I34" s="276"/>
      <c r="J34" s="95">
        <f t="shared" si="1"/>
        <v>0</v>
      </c>
      <c r="K34" s="271">
        <f t="shared" si="2"/>
        <v>0</v>
      </c>
      <c r="L34" s="328">
        <f t="shared" si="3"/>
        <v>0</v>
      </c>
      <c r="M34" s="328">
        <f t="shared" si="4"/>
        <v>0</v>
      </c>
      <c r="N34" s="328">
        <f t="shared" si="5"/>
        <v>0</v>
      </c>
    </row>
    <row r="35" spans="1:14" ht="15.75" thickBot="1" x14ac:dyDescent="0.3">
      <c r="A35" s="31"/>
      <c r="B35" s="45"/>
      <c r="C35" s="598"/>
      <c r="D35" s="208"/>
      <c r="E35" s="324"/>
      <c r="F35" s="325"/>
      <c r="G35" s="325"/>
      <c r="H35" s="55">
        <f t="shared" ref="H35:H67" si="6">K35</f>
        <v>0</v>
      </c>
      <c r="I35" s="276"/>
      <c r="J35" s="95">
        <f t="shared" ref="J35:J67" si="7">FLOOR(L35,10)</f>
        <v>0</v>
      </c>
      <c r="K35" s="271">
        <f t="shared" ref="K35:K67" si="8">IF(J35&lt;4.3,0,(J35-425)*0.2)</f>
        <v>0</v>
      </c>
      <c r="L35" s="328">
        <f t="shared" ref="L35:L38" si="9">MAX(E35:G35)</f>
        <v>0</v>
      </c>
      <c r="M35" s="328">
        <f t="shared" ref="M35:M38" si="10">SUM(E35:G35)-L35-N35</f>
        <v>0</v>
      </c>
      <c r="N35" s="328">
        <f t="shared" ref="N35:N38" si="11">MIN(E35:G35)</f>
        <v>0</v>
      </c>
    </row>
    <row r="36" spans="1:14" ht="15.75" thickBot="1" x14ac:dyDescent="0.3">
      <c r="A36" s="136"/>
      <c r="B36" s="484"/>
      <c r="C36" s="134"/>
      <c r="D36" s="208"/>
      <c r="E36" s="324"/>
      <c r="F36" s="325"/>
      <c r="G36" s="325"/>
      <c r="H36" s="55">
        <f t="shared" si="6"/>
        <v>0</v>
      </c>
      <c r="I36" s="276"/>
      <c r="J36" s="95">
        <f t="shared" si="7"/>
        <v>0</v>
      </c>
      <c r="K36" s="271">
        <f t="shared" si="8"/>
        <v>0</v>
      </c>
      <c r="L36" s="328">
        <f t="shared" si="9"/>
        <v>0</v>
      </c>
      <c r="M36" s="328">
        <f t="shared" si="10"/>
        <v>0</v>
      </c>
      <c r="N36" s="328">
        <f t="shared" si="11"/>
        <v>0</v>
      </c>
    </row>
    <row r="37" spans="1:14" ht="15.75" thickBot="1" x14ac:dyDescent="0.3">
      <c r="A37" s="368"/>
      <c r="B37" s="59"/>
      <c r="C37" s="58"/>
      <c r="D37" s="208"/>
      <c r="E37" s="324"/>
      <c r="F37" s="325"/>
      <c r="G37" s="325"/>
      <c r="H37" s="55">
        <f t="shared" si="6"/>
        <v>0</v>
      </c>
      <c r="I37" s="276"/>
      <c r="J37" s="95">
        <f t="shared" si="7"/>
        <v>0</v>
      </c>
      <c r="K37" s="271">
        <f t="shared" si="8"/>
        <v>0</v>
      </c>
      <c r="L37" s="328">
        <f t="shared" si="9"/>
        <v>0</v>
      </c>
      <c r="M37" s="328">
        <f t="shared" si="10"/>
        <v>0</v>
      </c>
      <c r="N37" s="328">
        <f t="shared" si="11"/>
        <v>0</v>
      </c>
    </row>
    <row r="38" spans="1:14" ht="15.75" thickBot="1" x14ac:dyDescent="0.3">
      <c r="A38" s="42"/>
      <c r="B38" s="44"/>
      <c r="C38" s="40"/>
      <c r="D38" s="197"/>
      <c r="E38" s="324"/>
      <c r="F38" s="325"/>
      <c r="G38" s="325"/>
      <c r="H38" s="55">
        <f t="shared" si="6"/>
        <v>0</v>
      </c>
      <c r="I38" s="276"/>
      <c r="J38" s="95">
        <f t="shared" si="7"/>
        <v>0</v>
      </c>
      <c r="K38" s="271">
        <f t="shared" si="8"/>
        <v>0</v>
      </c>
      <c r="L38" s="328">
        <f t="shared" si="9"/>
        <v>0</v>
      </c>
      <c r="M38" s="328">
        <f t="shared" si="10"/>
        <v>0</v>
      </c>
      <c r="N38" s="328">
        <f t="shared" si="11"/>
        <v>0</v>
      </c>
    </row>
    <row r="39" spans="1:14" ht="15.75" thickBot="1" x14ac:dyDescent="0.3">
      <c r="A39" s="31"/>
      <c r="B39" s="45"/>
      <c r="C39" s="598"/>
      <c r="D39" s="360"/>
      <c r="E39" s="324"/>
      <c r="F39" s="325"/>
      <c r="G39" s="325"/>
      <c r="H39" s="55">
        <f t="shared" si="6"/>
        <v>0</v>
      </c>
      <c r="I39" s="276"/>
      <c r="J39" s="95">
        <f t="shared" si="7"/>
        <v>0</v>
      </c>
      <c r="K39" s="271">
        <f t="shared" si="8"/>
        <v>0</v>
      </c>
      <c r="L39" s="328">
        <f t="shared" ref="L39:L65" si="12">MAX(E39:G39)</f>
        <v>0</v>
      </c>
      <c r="M39" s="328">
        <f t="shared" ref="M39:M65" si="13">SUM(E39:G39)-L39-N39</f>
        <v>0</v>
      </c>
      <c r="N39" s="328">
        <f t="shared" ref="N39:N65" si="14">MIN(E39:G39)</f>
        <v>0</v>
      </c>
    </row>
    <row r="40" spans="1:14" ht="15.75" thickBot="1" x14ac:dyDescent="0.3">
      <c r="A40" s="121"/>
      <c r="B40" s="120"/>
      <c r="C40" s="119"/>
      <c r="D40" s="357"/>
      <c r="E40" s="324"/>
      <c r="F40" s="325"/>
      <c r="G40" s="325"/>
      <c r="H40" s="55">
        <f t="shared" si="6"/>
        <v>0</v>
      </c>
      <c r="I40" s="276"/>
      <c r="J40" s="95">
        <f t="shared" si="7"/>
        <v>0</v>
      </c>
      <c r="K40" s="271">
        <f t="shared" si="8"/>
        <v>0</v>
      </c>
      <c r="L40" s="328">
        <f t="shared" si="12"/>
        <v>0</v>
      </c>
      <c r="M40" s="328">
        <f t="shared" si="13"/>
        <v>0</v>
      </c>
      <c r="N40" s="328">
        <f t="shared" si="14"/>
        <v>0</v>
      </c>
    </row>
    <row r="41" spans="1:14" ht="15.75" thickBot="1" x14ac:dyDescent="0.3">
      <c r="A41" s="121"/>
      <c r="B41" s="120"/>
      <c r="C41" s="119"/>
      <c r="D41" s="357"/>
      <c r="E41" s="324"/>
      <c r="F41" s="325"/>
      <c r="G41" s="325"/>
      <c r="H41" s="55">
        <f t="shared" si="6"/>
        <v>0</v>
      </c>
      <c r="I41" s="276"/>
      <c r="J41" s="95">
        <f t="shared" si="7"/>
        <v>0</v>
      </c>
      <c r="K41" s="271">
        <f t="shared" si="8"/>
        <v>0</v>
      </c>
      <c r="L41" s="328">
        <f t="shared" si="12"/>
        <v>0</v>
      </c>
      <c r="M41" s="328">
        <f t="shared" si="13"/>
        <v>0</v>
      </c>
      <c r="N41" s="328">
        <f t="shared" si="14"/>
        <v>0</v>
      </c>
    </row>
    <row r="42" spans="1:14" ht="15.75" thickBot="1" x14ac:dyDescent="0.3">
      <c r="A42" s="42"/>
      <c r="B42" s="44"/>
      <c r="C42" s="40"/>
      <c r="D42" s="209"/>
      <c r="E42" s="324"/>
      <c r="F42" s="325"/>
      <c r="G42" s="325"/>
      <c r="H42" s="55">
        <f t="shared" si="6"/>
        <v>0</v>
      </c>
      <c r="I42" s="276"/>
      <c r="J42" s="95">
        <f t="shared" si="7"/>
        <v>0</v>
      </c>
      <c r="K42" s="271">
        <f t="shared" si="8"/>
        <v>0</v>
      </c>
      <c r="L42" s="328">
        <f t="shared" si="12"/>
        <v>0</v>
      </c>
      <c r="M42" s="328">
        <f t="shared" si="13"/>
        <v>0</v>
      </c>
      <c r="N42" s="328">
        <f t="shared" si="14"/>
        <v>0</v>
      </c>
    </row>
    <row r="43" spans="1:14" ht="15.75" thickBot="1" x14ac:dyDescent="0.3">
      <c r="A43" s="31"/>
      <c r="B43" s="45"/>
      <c r="C43" s="41"/>
      <c r="D43" s="208"/>
      <c r="E43" s="324"/>
      <c r="F43" s="325"/>
      <c r="G43" s="325"/>
      <c r="H43" s="55">
        <f t="shared" si="6"/>
        <v>0</v>
      </c>
      <c r="I43" s="276"/>
      <c r="J43" s="95">
        <f t="shared" si="7"/>
        <v>0</v>
      </c>
      <c r="K43" s="271">
        <f t="shared" si="8"/>
        <v>0</v>
      </c>
      <c r="L43" s="328">
        <f t="shared" si="12"/>
        <v>0</v>
      </c>
      <c r="M43" s="328">
        <f t="shared" si="13"/>
        <v>0</v>
      </c>
      <c r="N43" s="328">
        <f t="shared" si="14"/>
        <v>0</v>
      </c>
    </row>
    <row r="44" spans="1:14" ht="15.75" thickBot="1" x14ac:dyDescent="0.3">
      <c r="A44" s="121"/>
      <c r="B44" s="120"/>
      <c r="C44" s="119"/>
      <c r="D44" s="314"/>
      <c r="E44" s="324"/>
      <c r="F44" s="325"/>
      <c r="G44" s="325"/>
      <c r="H44" s="55">
        <f t="shared" si="6"/>
        <v>0</v>
      </c>
      <c r="I44" s="276"/>
      <c r="J44" s="95">
        <f t="shared" si="7"/>
        <v>0</v>
      </c>
      <c r="K44" s="271">
        <f t="shared" si="8"/>
        <v>0</v>
      </c>
      <c r="L44" s="328">
        <f t="shared" si="12"/>
        <v>0</v>
      </c>
      <c r="M44" s="328">
        <f t="shared" si="13"/>
        <v>0</v>
      </c>
      <c r="N44" s="328">
        <f t="shared" si="14"/>
        <v>0</v>
      </c>
    </row>
    <row r="45" spans="1:14" ht="15.75" thickBot="1" x14ac:dyDescent="0.3">
      <c r="A45" s="42"/>
      <c r="B45" s="44"/>
      <c r="C45" s="40"/>
      <c r="D45" s="367"/>
      <c r="E45" s="324"/>
      <c r="F45" s="325"/>
      <c r="G45" s="325"/>
      <c r="H45" s="55">
        <f t="shared" si="6"/>
        <v>0</v>
      </c>
      <c r="I45" s="276"/>
      <c r="J45" s="95">
        <f t="shared" si="7"/>
        <v>0</v>
      </c>
      <c r="K45" s="271">
        <f t="shared" si="8"/>
        <v>0</v>
      </c>
      <c r="L45" s="328">
        <f t="shared" si="12"/>
        <v>0</v>
      </c>
      <c r="M45" s="328">
        <f t="shared" si="13"/>
        <v>0</v>
      </c>
      <c r="N45" s="328">
        <f t="shared" si="14"/>
        <v>0</v>
      </c>
    </row>
    <row r="46" spans="1:14" ht="15.75" thickBot="1" x14ac:dyDescent="0.3">
      <c r="A46" s="118"/>
      <c r="B46" s="117"/>
      <c r="C46" s="116"/>
      <c r="D46" s="314"/>
      <c r="E46" s="324"/>
      <c r="F46" s="325"/>
      <c r="G46" s="325"/>
      <c r="H46" s="55">
        <f t="shared" si="6"/>
        <v>0</v>
      </c>
      <c r="I46" s="276"/>
      <c r="J46" s="95">
        <f t="shared" si="7"/>
        <v>0</v>
      </c>
      <c r="K46" s="271">
        <f t="shared" si="8"/>
        <v>0</v>
      </c>
      <c r="L46" s="328">
        <f t="shared" si="12"/>
        <v>0</v>
      </c>
      <c r="M46" s="328">
        <f t="shared" si="13"/>
        <v>0</v>
      </c>
      <c r="N46" s="328">
        <f t="shared" si="14"/>
        <v>0</v>
      </c>
    </row>
    <row r="47" spans="1:14" ht="15.75" thickBot="1" x14ac:dyDescent="0.3">
      <c r="A47" s="42"/>
      <c r="B47" s="44"/>
      <c r="C47" s="40"/>
      <c r="D47" s="369"/>
      <c r="E47" s="324"/>
      <c r="F47" s="325"/>
      <c r="G47" s="325"/>
      <c r="H47" s="55">
        <f t="shared" si="6"/>
        <v>0</v>
      </c>
      <c r="I47" s="276"/>
      <c r="J47" s="95">
        <f t="shared" si="7"/>
        <v>0</v>
      </c>
      <c r="K47" s="271">
        <f t="shared" si="8"/>
        <v>0</v>
      </c>
      <c r="L47" s="328">
        <f t="shared" si="12"/>
        <v>0</v>
      </c>
      <c r="M47" s="328">
        <f t="shared" si="13"/>
        <v>0</v>
      </c>
      <c r="N47" s="328">
        <f t="shared" si="14"/>
        <v>0</v>
      </c>
    </row>
    <row r="48" spans="1:14" ht="15.75" thickBot="1" x14ac:dyDescent="0.3">
      <c r="A48" s="42"/>
      <c r="B48" s="390"/>
      <c r="C48" s="40"/>
      <c r="D48" s="357"/>
      <c r="E48" s="324"/>
      <c r="F48" s="325"/>
      <c r="G48" s="325"/>
      <c r="H48" s="55">
        <f t="shared" si="6"/>
        <v>0</v>
      </c>
      <c r="I48" s="276"/>
      <c r="J48" s="95">
        <f t="shared" si="7"/>
        <v>0</v>
      </c>
      <c r="K48" s="271">
        <f t="shared" si="8"/>
        <v>0</v>
      </c>
      <c r="L48" s="328">
        <f t="shared" si="12"/>
        <v>0</v>
      </c>
      <c r="M48" s="328">
        <f t="shared" si="13"/>
        <v>0</v>
      </c>
      <c r="N48" s="328">
        <f t="shared" si="14"/>
        <v>0</v>
      </c>
    </row>
    <row r="49" spans="1:14" ht="15.75" thickBot="1" x14ac:dyDescent="0.3">
      <c r="A49" s="121"/>
      <c r="B49" s="120"/>
      <c r="C49" s="119"/>
      <c r="D49" s="357"/>
      <c r="E49" s="324"/>
      <c r="F49" s="325"/>
      <c r="G49" s="325"/>
      <c r="H49" s="55">
        <f t="shared" si="6"/>
        <v>0</v>
      </c>
      <c r="I49" s="276"/>
      <c r="J49" s="95">
        <f t="shared" si="7"/>
        <v>0</v>
      </c>
      <c r="K49" s="271">
        <f t="shared" si="8"/>
        <v>0</v>
      </c>
      <c r="L49" s="328">
        <f t="shared" si="12"/>
        <v>0</v>
      </c>
      <c r="M49" s="328">
        <f t="shared" si="13"/>
        <v>0</v>
      </c>
      <c r="N49" s="328">
        <f t="shared" si="14"/>
        <v>0</v>
      </c>
    </row>
    <row r="50" spans="1:14" ht="15.75" thickBot="1" x14ac:dyDescent="0.3">
      <c r="A50" s="121"/>
      <c r="B50" s="117"/>
      <c r="C50" s="116"/>
      <c r="D50" s="358"/>
      <c r="E50" s="324"/>
      <c r="F50" s="325"/>
      <c r="G50" s="325"/>
      <c r="H50" s="55">
        <f t="shared" si="6"/>
        <v>0</v>
      </c>
      <c r="I50" s="276"/>
      <c r="J50" s="95">
        <f t="shared" si="7"/>
        <v>0</v>
      </c>
      <c r="K50" s="271">
        <f t="shared" si="8"/>
        <v>0</v>
      </c>
      <c r="L50" s="328">
        <f t="shared" si="12"/>
        <v>0</v>
      </c>
      <c r="M50" s="328">
        <f t="shared" si="13"/>
        <v>0</v>
      </c>
      <c r="N50" s="328">
        <f t="shared" si="14"/>
        <v>0</v>
      </c>
    </row>
    <row r="51" spans="1:14" ht="15.75" thickBot="1" x14ac:dyDescent="0.3">
      <c r="A51" s="121"/>
      <c r="B51" s="120"/>
      <c r="C51" s="119"/>
      <c r="D51" s="357"/>
      <c r="E51" s="324"/>
      <c r="F51" s="325"/>
      <c r="G51" s="325"/>
      <c r="H51" s="55">
        <f t="shared" si="6"/>
        <v>0</v>
      </c>
      <c r="I51" s="275"/>
      <c r="J51" s="95">
        <f t="shared" si="7"/>
        <v>0</v>
      </c>
      <c r="K51" s="271">
        <f t="shared" si="8"/>
        <v>0</v>
      </c>
      <c r="L51" s="328">
        <f t="shared" si="12"/>
        <v>0</v>
      </c>
      <c r="M51" s="328">
        <f t="shared" si="13"/>
        <v>0</v>
      </c>
      <c r="N51" s="328">
        <f t="shared" si="14"/>
        <v>0</v>
      </c>
    </row>
    <row r="52" spans="1:14" ht="15.75" thickBot="1" x14ac:dyDescent="0.3">
      <c r="A52" s="66"/>
      <c r="B52" s="65"/>
      <c r="C52" s="64"/>
      <c r="D52" s="426"/>
      <c r="E52" s="324"/>
      <c r="F52" s="325"/>
      <c r="G52" s="325"/>
      <c r="H52" s="55">
        <f t="shared" si="6"/>
        <v>0</v>
      </c>
      <c r="I52" s="276"/>
      <c r="J52" s="95">
        <f t="shared" si="7"/>
        <v>0</v>
      </c>
      <c r="K52" s="271">
        <f t="shared" si="8"/>
        <v>0</v>
      </c>
      <c r="L52" s="328">
        <f t="shared" si="12"/>
        <v>0</v>
      </c>
      <c r="M52" s="328">
        <f t="shared" si="13"/>
        <v>0</v>
      </c>
      <c r="N52" s="328">
        <f t="shared" si="14"/>
        <v>0</v>
      </c>
    </row>
    <row r="53" spans="1:14" ht="15.75" thickBot="1" x14ac:dyDescent="0.3">
      <c r="A53" s="121"/>
      <c r="B53" s="120"/>
      <c r="C53" s="119"/>
      <c r="D53" s="364"/>
      <c r="E53" s="324"/>
      <c r="F53" s="325"/>
      <c r="G53" s="325"/>
      <c r="H53" s="55">
        <f t="shared" si="6"/>
        <v>0</v>
      </c>
      <c r="I53" s="276"/>
      <c r="J53" s="95">
        <f t="shared" si="7"/>
        <v>0</v>
      </c>
      <c r="K53" s="271">
        <f t="shared" si="8"/>
        <v>0</v>
      </c>
      <c r="L53" s="328">
        <f t="shared" si="12"/>
        <v>0</v>
      </c>
      <c r="M53" s="328">
        <f t="shared" si="13"/>
        <v>0</v>
      </c>
      <c r="N53" s="328">
        <f t="shared" si="14"/>
        <v>0</v>
      </c>
    </row>
    <row r="54" spans="1:14" ht="15.75" thickBot="1" x14ac:dyDescent="0.3">
      <c r="A54" s="66"/>
      <c r="B54" s="63"/>
      <c r="C54" s="597"/>
      <c r="D54" s="369"/>
      <c r="E54" s="324"/>
      <c r="F54" s="325"/>
      <c r="G54" s="325"/>
      <c r="H54" s="55">
        <f t="shared" si="6"/>
        <v>0</v>
      </c>
      <c r="I54" s="276"/>
      <c r="J54" s="95">
        <f t="shared" si="7"/>
        <v>0</v>
      </c>
      <c r="K54" s="271">
        <f t="shared" si="8"/>
        <v>0</v>
      </c>
      <c r="L54" s="328">
        <f t="shared" si="12"/>
        <v>0</v>
      </c>
      <c r="M54" s="328">
        <f t="shared" si="13"/>
        <v>0</v>
      </c>
      <c r="N54" s="328">
        <f t="shared" si="14"/>
        <v>0</v>
      </c>
    </row>
    <row r="55" spans="1:14" ht="15.75" thickBot="1" x14ac:dyDescent="0.3">
      <c r="A55" s="108"/>
      <c r="B55" s="120"/>
      <c r="C55" s="131"/>
      <c r="D55" s="357"/>
      <c r="E55" s="324"/>
      <c r="F55" s="325"/>
      <c r="G55" s="325"/>
      <c r="H55" s="55">
        <f t="shared" si="6"/>
        <v>0</v>
      </c>
      <c r="I55" s="276"/>
      <c r="J55" s="95">
        <f t="shared" si="7"/>
        <v>0</v>
      </c>
      <c r="K55" s="271">
        <f t="shared" si="8"/>
        <v>0</v>
      </c>
      <c r="L55" s="328">
        <f t="shared" si="12"/>
        <v>0</v>
      </c>
      <c r="M55" s="328">
        <f t="shared" si="13"/>
        <v>0</v>
      </c>
      <c r="N55" s="328">
        <f t="shared" si="14"/>
        <v>0</v>
      </c>
    </row>
    <row r="56" spans="1:14" ht="15.75" thickBot="1" x14ac:dyDescent="0.3">
      <c r="A56" s="108"/>
      <c r="B56" s="120"/>
      <c r="C56" s="131"/>
      <c r="D56" s="357"/>
      <c r="E56" s="324"/>
      <c r="F56" s="325"/>
      <c r="G56" s="325"/>
      <c r="H56" s="55">
        <f t="shared" si="6"/>
        <v>0</v>
      </c>
      <c r="I56" s="276"/>
      <c r="J56" s="95">
        <f t="shared" si="7"/>
        <v>0</v>
      </c>
      <c r="K56" s="271">
        <f t="shared" si="8"/>
        <v>0</v>
      </c>
      <c r="L56" s="328">
        <f t="shared" si="12"/>
        <v>0</v>
      </c>
      <c r="M56" s="328">
        <f t="shared" si="13"/>
        <v>0</v>
      </c>
      <c r="N56" s="328">
        <f t="shared" si="14"/>
        <v>0</v>
      </c>
    </row>
    <row r="57" spans="1:14" ht="15.75" thickBot="1" x14ac:dyDescent="0.3">
      <c r="A57" s="31"/>
      <c r="B57" s="44"/>
      <c r="C57" s="58"/>
      <c r="D57" s="197"/>
      <c r="E57" s="324"/>
      <c r="F57" s="325"/>
      <c r="G57" s="325"/>
      <c r="H57" s="55">
        <f t="shared" si="6"/>
        <v>0</v>
      </c>
      <c r="I57" s="276"/>
      <c r="J57" s="95">
        <f t="shared" si="7"/>
        <v>0</v>
      </c>
      <c r="K57" s="271">
        <f t="shared" si="8"/>
        <v>0</v>
      </c>
      <c r="L57" s="328">
        <f t="shared" si="12"/>
        <v>0</v>
      </c>
      <c r="M57" s="328">
        <f t="shared" si="13"/>
        <v>0</v>
      </c>
      <c r="N57" s="328">
        <f t="shared" si="14"/>
        <v>0</v>
      </c>
    </row>
    <row r="58" spans="1:14" ht="15.75" thickBot="1" x14ac:dyDescent="0.3">
      <c r="A58" s="108"/>
      <c r="B58" s="117"/>
      <c r="C58" s="119"/>
      <c r="D58" s="357"/>
      <c r="E58" s="324"/>
      <c r="F58" s="325"/>
      <c r="G58" s="325"/>
      <c r="H58" s="55">
        <f t="shared" si="6"/>
        <v>0</v>
      </c>
      <c r="I58" s="276"/>
      <c r="J58" s="95">
        <f t="shared" si="7"/>
        <v>0</v>
      </c>
      <c r="K58" s="271">
        <f t="shared" si="8"/>
        <v>0</v>
      </c>
      <c r="L58" s="328">
        <f t="shared" si="12"/>
        <v>0</v>
      </c>
      <c r="M58" s="328">
        <f t="shared" si="13"/>
        <v>0</v>
      </c>
      <c r="N58" s="328">
        <f t="shared" si="14"/>
        <v>0</v>
      </c>
    </row>
    <row r="59" spans="1:14" ht="15.75" thickBot="1" x14ac:dyDescent="0.3">
      <c r="A59" s="31"/>
      <c r="B59" s="44"/>
      <c r="C59" s="40"/>
      <c r="D59" s="209"/>
      <c r="E59" s="324"/>
      <c r="F59" s="325"/>
      <c r="G59" s="325"/>
      <c r="H59" s="55">
        <f t="shared" si="6"/>
        <v>0</v>
      </c>
      <c r="I59" s="276"/>
      <c r="J59" s="95">
        <f t="shared" si="7"/>
        <v>0</v>
      </c>
      <c r="K59" s="271">
        <f t="shared" si="8"/>
        <v>0</v>
      </c>
      <c r="L59" s="328">
        <f t="shared" si="12"/>
        <v>0</v>
      </c>
      <c r="M59" s="328">
        <f t="shared" si="13"/>
        <v>0</v>
      </c>
      <c r="N59" s="328">
        <f t="shared" si="14"/>
        <v>0</v>
      </c>
    </row>
    <row r="60" spans="1:14" ht="15.75" thickBot="1" x14ac:dyDescent="0.3">
      <c r="A60" s="108"/>
      <c r="B60" s="120"/>
      <c r="C60" s="119"/>
      <c r="D60" s="357"/>
      <c r="E60" s="324"/>
      <c r="F60" s="325"/>
      <c r="G60" s="325"/>
      <c r="H60" s="55">
        <f t="shared" si="6"/>
        <v>0</v>
      </c>
      <c r="I60" s="276"/>
      <c r="J60" s="95">
        <f t="shared" si="7"/>
        <v>0</v>
      </c>
      <c r="K60" s="271">
        <f t="shared" si="8"/>
        <v>0</v>
      </c>
      <c r="L60" s="328">
        <f t="shared" si="12"/>
        <v>0</v>
      </c>
      <c r="M60" s="328">
        <f t="shared" si="13"/>
        <v>0</v>
      </c>
      <c r="N60" s="328">
        <f t="shared" si="14"/>
        <v>0</v>
      </c>
    </row>
    <row r="61" spans="1:14" ht="15.75" thickBot="1" x14ac:dyDescent="0.3">
      <c r="A61" s="108"/>
      <c r="B61" s="120"/>
      <c r="C61" s="119"/>
      <c r="D61" s="357"/>
      <c r="E61" s="324"/>
      <c r="F61" s="325"/>
      <c r="G61" s="325"/>
      <c r="H61" s="55">
        <f t="shared" si="6"/>
        <v>0</v>
      </c>
      <c r="I61" s="276"/>
      <c r="J61" s="95">
        <f t="shared" si="7"/>
        <v>0</v>
      </c>
      <c r="K61" s="271">
        <f t="shared" si="8"/>
        <v>0</v>
      </c>
      <c r="L61" s="328">
        <f t="shared" si="12"/>
        <v>0</v>
      </c>
      <c r="M61" s="328">
        <f t="shared" si="13"/>
        <v>0</v>
      </c>
      <c r="N61" s="328">
        <f t="shared" si="14"/>
        <v>0</v>
      </c>
    </row>
    <row r="62" spans="1:14" ht="15.75" thickBot="1" x14ac:dyDescent="0.3">
      <c r="A62" s="108"/>
      <c r="B62" s="120"/>
      <c r="C62" s="119"/>
      <c r="D62" s="357"/>
      <c r="E62" s="324"/>
      <c r="F62" s="325"/>
      <c r="G62" s="325"/>
      <c r="H62" s="55">
        <f t="shared" si="6"/>
        <v>0</v>
      </c>
      <c r="I62" s="276"/>
      <c r="J62" s="95">
        <f t="shared" si="7"/>
        <v>0</v>
      </c>
      <c r="K62" s="271">
        <f t="shared" si="8"/>
        <v>0</v>
      </c>
      <c r="L62" s="328">
        <f t="shared" si="12"/>
        <v>0</v>
      </c>
      <c r="M62" s="328">
        <f t="shared" si="13"/>
        <v>0</v>
      </c>
      <c r="N62" s="328">
        <f t="shared" si="14"/>
        <v>0</v>
      </c>
    </row>
    <row r="63" spans="1:14" ht="15.75" thickBot="1" x14ac:dyDescent="0.3">
      <c r="A63" s="31"/>
      <c r="B63" s="44"/>
      <c r="C63" s="40"/>
      <c r="D63" s="209"/>
      <c r="E63" s="324"/>
      <c r="F63" s="325"/>
      <c r="G63" s="325"/>
      <c r="H63" s="55">
        <f t="shared" si="6"/>
        <v>0</v>
      </c>
      <c r="I63" s="276"/>
      <c r="J63" s="95">
        <f t="shared" si="7"/>
        <v>0</v>
      </c>
      <c r="K63" s="271">
        <f t="shared" si="8"/>
        <v>0</v>
      </c>
      <c r="L63" s="328">
        <f t="shared" si="12"/>
        <v>0</v>
      </c>
      <c r="M63" s="328">
        <f t="shared" si="13"/>
        <v>0</v>
      </c>
      <c r="N63" s="328">
        <f t="shared" si="14"/>
        <v>0</v>
      </c>
    </row>
    <row r="64" spans="1:14" ht="15.75" thickBot="1" x14ac:dyDescent="0.3">
      <c r="A64" s="31"/>
      <c r="B64" s="44"/>
      <c r="C64" s="40"/>
      <c r="D64" s="360"/>
      <c r="E64" s="324"/>
      <c r="F64" s="325"/>
      <c r="G64" s="325"/>
      <c r="H64" s="55">
        <f t="shared" si="6"/>
        <v>0</v>
      </c>
      <c r="I64" s="276"/>
      <c r="J64" s="95">
        <f t="shared" si="7"/>
        <v>0</v>
      </c>
      <c r="K64" s="271">
        <f t="shared" si="8"/>
        <v>0</v>
      </c>
      <c r="L64" s="328">
        <f t="shared" si="12"/>
        <v>0</v>
      </c>
      <c r="M64" s="328">
        <f t="shared" si="13"/>
        <v>0</v>
      </c>
      <c r="N64" s="328">
        <f t="shared" si="14"/>
        <v>0</v>
      </c>
    </row>
    <row r="65" spans="1:14" ht="15.75" thickBot="1" x14ac:dyDescent="0.3">
      <c r="A65" s="121"/>
      <c r="B65" s="120"/>
      <c r="C65" s="119"/>
      <c r="D65" s="357"/>
      <c r="E65" s="324"/>
      <c r="F65" s="325"/>
      <c r="G65" s="325"/>
      <c r="H65" s="55">
        <f t="shared" si="6"/>
        <v>0</v>
      </c>
      <c r="I65" s="276"/>
      <c r="J65" s="95">
        <f t="shared" si="7"/>
        <v>0</v>
      </c>
      <c r="K65" s="271">
        <f t="shared" si="8"/>
        <v>0</v>
      </c>
      <c r="L65" s="328">
        <f t="shared" si="12"/>
        <v>0</v>
      </c>
      <c r="M65" s="328">
        <f t="shared" si="13"/>
        <v>0</v>
      </c>
      <c r="N65" s="328">
        <f t="shared" si="14"/>
        <v>0</v>
      </c>
    </row>
    <row r="66" spans="1:14" ht="15.75" thickBot="1" x14ac:dyDescent="0.3">
      <c r="A66" s="121"/>
      <c r="B66" s="120"/>
      <c r="C66" s="119"/>
      <c r="D66" s="364"/>
      <c r="E66" s="324"/>
      <c r="F66" s="325"/>
      <c r="G66" s="325"/>
      <c r="H66" s="55">
        <f t="shared" si="6"/>
        <v>0</v>
      </c>
      <c r="I66" s="276"/>
      <c r="J66" s="95">
        <f t="shared" si="7"/>
        <v>0</v>
      </c>
      <c r="K66" s="271">
        <f t="shared" si="8"/>
        <v>0</v>
      </c>
      <c r="L66" s="328">
        <f t="shared" ref="L66:L67" si="15">MAX(E66:G66)</f>
        <v>0</v>
      </c>
      <c r="M66" s="328">
        <f t="shared" ref="M66:M67" si="16">SUM(E66:G66)-L66-N66</f>
        <v>0</v>
      </c>
      <c r="N66" s="328">
        <f t="shared" ref="N66:N67" si="17">MIN(E66:G66)</f>
        <v>0</v>
      </c>
    </row>
    <row r="67" spans="1:14" ht="15.75" thickBot="1" x14ac:dyDescent="0.3">
      <c r="A67" s="102"/>
      <c r="B67" s="101"/>
      <c r="C67" s="100"/>
      <c r="D67" s="362"/>
      <c r="E67" s="393"/>
      <c r="F67" s="395"/>
      <c r="G67" s="395"/>
      <c r="H67" s="55">
        <f t="shared" si="6"/>
        <v>0</v>
      </c>
      <c r="I67" s="520"/>
      <c r="J67" s="95">
        <f t="shared" si="7"/>
        <v>0</v>
      </c>
      <c r="K67" s="271">
        <f t="shared" si="8"/>
        <v>0</v>
      </c>
      <c r="L67" s="328">
        <f t="shared" si="15"/>
        <v>0</v>
      </c>
      <c r="M67" s="328">
        <f t="shared" si="16"/>
        <v>0</v>
      </c>
      <c r="N67" s="328">
        <f t="shared" si="17"/>
        <v>0</v>
      </c>
    </row>
    <row r="68" spans="1:14" x14ac:dyDescent="0.25">
      <c r="C68" s="88"/>
      <c r="E68" s="394"/>
      <c r="F68" s="394"/>
      <c r="G68" s="394"/>
      <c r="H68" s="394"/>
      <c r="I68" s="394"/>
    </row>
  </sheetData>
  <sortState ref="A7:N34">
    <sortCondition descending="1" ref="H7:H34"/>
    <sortCondition descending="1" ref="L7:L34"/>
  </sortState>
  <mergeCells count="3">
    <mergeCell ref="A1:I1"/>
    <mergeCell ref="A4:I4"/>
    <mergeCell ref="F2:I2"/>
  </mergeCells>
  <conditionalFormatting sqref="E7:G67">
    <cfRule type="cellIs" dxfId="1" priority="8" operator="equal">
      <formula>0</formula>
    </cfRule>
  </conditionalFormatting>
  <conditionalFormatting sqref="E7:G67">
    <cfRule type="cellIs" dxfId="0" priority="7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shyb</vt:lpstr>
      <vt:lpstr>tlak</vt:lpstr>
      <vt:lpstr>trojskok</vt:lpstr>
      <vt:lpstr>vznos</vt:lpstr>
      <vt:lpstr>V. listina chlapci</vt:lpstr>
      <vt:lpstr>Výsledky chlapci</vt:lpstr>
      <vt:lpstr>hod</vt:lpstr>
      <vt:lpstr>šplh</vt:lpstr>
      <vt:lpstr>trojskoky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2017-03-09T16:48:43Z</dcterms:modified>
</cp:coreProperties>
</file>