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225" windowWidth="15120" windowHeight="7890" tabRatio="874" activeTab="12"/>
  </bookViews>
  <sheets>
    <sheet name="shyb" sheetId="1" r:id="rId1"/>
    <sheet name="tlak" sheetId="2" r:id="rId2"/>
    <sheet name="trojskok" sheetId="3" r:id="rId3"/>
    <sheet name="vznos" sheetId="5" r:id="rId4"/>
    <sheet name="V. listina chlapci" sheetId="13" r:id="rId5"/>
    <sheet name="Výsledky chlapci" sheetId="16" r:id="rId6"/>
    <sheet name="hod" sheetId="7" r:id="rId7"/>
    <sheet name="šplh" sheetId="8" r:id="rId8"/>
    <sheet name="trojskoky" sheetId="9" r:id="rId9"/>
    <sheet name="l-s" sheetId="10" r:id="rId10"/>
    <sheet name="V.listina dívky" sheetId="12" r:id="rId11"/>
    <sheet name="Výsledky dívky" sheetId="15" r:id="rId12"/>
    <sheet name="družstva" sheetId="17" r:id="rId13"/>
  </sheets>
  <definedNames>
    <definedName name="_xlnm._FilterDatabase" localSheetId="1" hidden="1">tlak!$A$6:$F$25</definedName>
    <definedName name="_xlnm.Print_Area" localSheetId="12">družstva!$A$1:$C$30</definedName>
    <definedName name="_xlnm.Print_Area" localSheetId="6">hod!$A$1:$I$58</definedName>
    <definedName name="_xlnm.Print_Area" localSheetId="9">'l-s'!$A$1:$G$66</definedName>
    <definedName name="_xlnm.Print_Area" localSheetId="0">shyb!$A$1:$G$67</definedName>
    <definedName name="_xlnm.Print_Area" localSheetId="7">šplh!$A$1:$H$66</definedName>
    <definedName name="_xlnm.Print_Area" localSheetId="1">tlak!$A$1:$G$67</definedName>
    <definedName name="_xlnm.Print_Area" localSheetId="2">trojskok!$A$1:$I$67</definedName>
    <definedName name="_xlnm.Print_Area" localSheetId="8">trojskoky!$A$1:$I$67</definedName>
    <definedName name="_xlnm.Print_Area" localSheetId="3">vznos!$A$1:$G$67</definedName>
  </definedNames>
  <calcPr calcId="162913"/>
</workbook>
</file>

<file path=xl/calcChain.xml><?xml version="1.0" encoding="utf-8"?>
<calcChain xmlns="http://schemas.openxmlformats.org/spreadsheetml/2006/main">
  <c r="S10" i="12" l="1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9" i="12"/>
  <c r="M7" i="3"/>
  <c r="F41" i="16"/>
  <c r="N41" i="16"/>
  <c r="F42" i="16"/>
  <c r="N42" i="16"/>
  <c r="F43" i="16"/>
  <c r="N43" i="16"/>
  <c r="F44" i="16"/>
  <c r="N44" i="16"/>
  <c r="G32" i="15" l="1"/>
  <c r="G33" i="15"/>
  <c r="G34" i="15"/>
  <c r="G35" i="15"/>
  <c r="G36" i="15"/>
  <c r="F28" i="16" l="1"/>
  <c r="F32" i="16"/>
  <c r="F24" i="16"/>
  <c r="F36" i="16"/>
  <c r="G21" i="12" l="1"/>
  <c r="G22" i="12"/>
  <c r="G23" i="12"/>
  <c r="G24" i="12"/>
  <c r="G15" i="12"/>
  <c r="N38" i="13" l="1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J67" i="7" l="1"/>
  <c r="K67" i="7" s="1"/>
  <c r="H67" i="7" s="1"/>
  <c r="J68" i="7"/>
  <c r="K68" i="7" s="1"/>
  <c r="H68" i="7" s="1"/>
  <c r="J69" i="7"/>
  <c r="K69" i="7" s="1"/>
  <c r="H69" i="7" s="1"/>
  <c r="J70" i="7"/>
  <c r="K70" i="7" s="1"/>
  <c r="H70" i="7" s="1"/>
  <c r="M8" i="8" l="1"/>
  <c r="M12" i="8"/>
  <c r="M9" i="8"/>
  <c r="M24" i="8"/>
  <c r="M18" i="8"/>
  <c r="M30" i="8"/>
  <c r="M27" i="8"/>
  <c r="M11" i="8"/>
  <c r="M22" i="8"/>
  <c r="M29" i="8"/>
  <c r="M20" i="8"/>
  <c r="M31" i="8"/>
  <c r="M32" i="8"/>
  <c r="M33" i="8"/>
  <c r="M34" i="8"/>
  <c r="M19" i="8"/>
  <c r="M17" i="8"/>
  <c r="M7" i="8"/>
  <c r="M13" i="8"/>
  <c r="M16" i="8"/>
  <c r="M14" i="8"/>
  <c r="M23" i="8"/>
  <c r="M10" i="8"/>
  <c r="M21" i="8"/>
  <c r="M25" i="8"/>
  <c r="M15" i="8"/>
  <c r="M28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L8" i="8"/>
  <c r="L26" i="8"/>
  <c r="L9" i="8"/>
  <c r="L24" i="8"/>
  <c r="L30" i="8"/>
  <c r="L18" i="8"/>
  <c r="L27" i="8"/>
  <c r="L11" i="8"/>
  <c r="L22" i="8"/>
  <c r="L29" i="8"/>
  <c r="L20" i="8"/>
  <c r="L31" i="8"/>
  <c r="L32" i="8"/>
  <c r="L33" i="8"/>
  <c r="L34" i="8"/>
  <c r="L19" i="8"/>
  <c r="L7" i="8"/>
  <c r="L17" i="8"/>
  <c r="L23" i="8"/>
  <c r="L13" i="8"/>
  <c r="L16" i="8"/>
  <c r="L14" i="8"/>
  <c r="L10" i="8"/>
  <c r="L21" i="8"/>
  <c r="L25" i="8"/>
  <c r="L15" i="8"/>
  <c r="L28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M26" i="8"/>
  <c r="L12" i="8"/>
  <c r="F31" i="16" l="1"/>
  <c r="L36" i="13"/>
  <c r="G8" i="8" l="1"/>
  <c r="G22" i="8"/>
  <c r="G27" i="8"/>
  <c r="G7" i="8"/>
  <c r="G11" i="8"/>
  <c r="G26" i="8"/>
  <c r="G17" i="8"/>
  <c r="G9" i="8"/>
  <c r="G24" i="8"/>
  <c r="G20" i="8"/>
  <c r="G18" i="8"/>
  <c r="G23" i="8"/>
  <c r="G29" i="8"/>
  <c r="G19" i="8"/>
  <c r="G13" i="8"/>
  <c r="G16" i="8"/>
  <c r="G14" i="8"/>
  <c r="G10" i="8"/>
  <c r="G21" i="8"/>
  <c r="G25" i="8"/>
  <c r="G15" i="8"/>
  <c r="G28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12" i="8"/>
  <c r="G9" i="12"/>
  <c r="G18" i="15"/>
  <c r="G22" i="15"/>
  <c r="G20" i="15"/>
  <c r="G15" i="15"/>
  <c r="G21" i="15"/>
  <c r="G9" i="15"/>
  <c r="G16" i="15"/>
  <c r="G26" i="15"/>
  <c r="G10" i="15"/>
  <c r="G27" i="15"/>
  <c r="G25" i="15"/>
  <c r="G29" i="15"/>
  <c r="G28" i="15"/>
  <c r="G23" i="15"/>
  <c r="G11" i="15"/>
  <c r="G12" i="15"/>
  <c r="G24" i="15"/>
  <c r="G14" i="15"/>
  <c r="G13" i="15"/>
  <c r="G17" i="15"/>
  <c r="G19" i="15"/>
  <c r="G31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30" i="15"/>
  <c r="O53" i="12" l="1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G10" i="12"/>
  <c r="G11" i="12"/>
  <c r="G12" i="12"/>
  <c r="G13" i="12"/>
  <c r="G14" i="12"/>
  <c r="G16" i="12"/>
  <c r="G17" i="12"/>
  <c r="G18" i="12"/>
  <c r="G19" i="12"/>
  <c r="G20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N59" i="9" l="1"/>
  <c r="N37" i="9"/>
  <c r="N36" i="9"/>
  <c r="N30" i="9"/>
  <c r="N42" i="9"/>
  <c r="L59" i="9"/>
  <c r="J59" i="9" s="1"/>
  <c r="K59" i="9" s="1"/>
  <c r="H59" i="9" s="1"/>
  <c r="L37" i="9"/>
  <c r="J37" i="9" s="1"/>
  <c r="K37" i="9" s="1"/>
  <c r="H37" i="9" s="1"/>
  <c r="L36" i="9"/>
  <c r="J36" i="9" s="1"/>
  <c r="K36" i="9" s="1"/>
  <c r="L30" i="9"/>
  <c r="L42" i="9"/>
  <c r="J42" i="9" s="1"/>
  <c r="K42" i="9" s="1"/>
  <c r="H42" i="9" s="1"/>
  <c r="F52" i="10"/>
  <c r="F29" i="10"/>
  <c r="F57" i="10"/>
  <c r="F58" i="10"/>
  <c r="F43" i="10"/>
  <c r="F17" i="10"/>
  <c r="F28" i="10"/>
  <c r="F44" i="10"/>
  <c r="M30" i="9" l="1"/>
  <c r="J30" i="9"/>
  <c r="K30" i="9" s="1"/>
  <c r="H30" i="9" s="1"/>
  <c r="M42" i="9"/>
  <c r="M37" i="9"/>
  <c r="M59" i="9"/>
  <c r="M36" i="9"/>
  <c r="N19" i="9"/>
  <c r="N8" i="9"/>
  <c r="N51" i="9"/>
  <c r="N40" i="9"/>
  <c r="L19" i="9"/>
  <c r="J19" i="9" s="1"/>
  <c r="K19" i="9" s="1"/>
  <c r="L8" i="9"/>
  <c r="J8" i="9" s="1"/>
  <c r="K8" i="9" s="1"/>
  <c r="L51" i="9"/>
  <c r="L40" i="9"/>
  <c r="N41" i="7"/>
  <c r="N33" i="7"/>
  <c r="N12" i="7"/>
  <c r="N42" i="7"/>
  <c r="N30" i="7"/>
  <c r="N44" i="7"/>
  <c r="N15" i="7"/>
  <c r="N66" i="7"/>
  <c r="L41" i="7"/>
  <c r="L33" i="7"/>
  <c r="L12" i="7"/>
  <c r="L42" i="7"/>
  <c r="L30" i="7"/>
  <c r="L44" i="7"/>
  <c r="L15" i="7"/>
  <c r="L66" i="7"/>
  <c r="M66" i="8"/>
  <c r="L66" i="8"/>
  <c r="M66" i="7" l="1"/>
  <c r="J66" i="7"/>
  <c r="K66" i="7" s="1"/>
  <c r="H66" i="7" s="1"/>
  <c r="M44" i="7"/>
  <c r="J44" i="7"/>
  <c r="K44" i="7" s="1"/>
  <c r="H44" i="7" s="1"/>
  <c r="M42" i="7"/>
  <c r="J42" i="7"/>
  <c r="K42" i="7" s="1"/>
  <c r="H42" i="7" s="1"/>
  <c r="M40" i="9"/>
  <c r="J40" i="9"/>
  <c r="K40" i="9" s="1"/>
  <c r="H40" i="9" s="1"/>
  <c r="M12" i="7"/>
  <c r="J12" i="7"/>
  <c r="K12" i="7" s="1"/>
  <c r="M41" i="7"/>
  <c r="J41" i="7"/>
  <c r="K41" i="7" s="1"/>
  <c r="H41" i="7" s="1"/>
  <c r="M51" i="9"/>
  <c r="J51" i="9"/>
  <c r="K51" i="9" s="1"/>
  <c r="H51" i="9" s="1"/>
  <c r="M30" i="7"/>
  <c r="J30" i="7"/>
  <c r="K30" i="7" s="1"/>
  <c r="H30" i="7" s="1"/>
  <c r="M33" i="7"/>
  <c r="J33" i="7"/>
  <c r="K33" i="7" s="1"/>
  <c r="H33" i="7" s="1"/>
  <c r="M15" i="7"/>
  <c r="J15" i="7"/>
  <c r="K15" i="7" s="1"/>
  <c r="M8" i="9"/>
  <c r="M19" i="9"/>
  <c r="T76" i="15"/>
  <c r="L76" i="15"/>
  <c r="T75" i="15"/>
  <c r="L75" i="15"/>
  <c r="T74" i="15"/>
  <c r="L74" i="15"/>
  <c r="T73" i="15"/>
  <c r="L73" i="15"/>
  <c r="T72" i="15"/>
  <c r="L72" i="15"/>
  <c r="T71" i="15"/>
  <c r="L71" i="15"/>
  <c r="T70" i="15"/>
  <c r="L70" i="15"/>
  <c r="T69" i="15"/>
  <c r="L69" i="15"/>
  <c r="T68" i="15"/>
  <c r="L68" i="15"/>
  <c r="T67" i="15"/>
  <c r="L67" i="15"/>
  <c r="T66" i="15"/>
  <c r="L66" i="15"/>
  <c r="T65" i="15"/>
  <c r="L65" i="15"/>
  <c r="V70" i="15" l="1"/>
  <c r="V76" i="15"/>
  <c r="V73" i="15"/>
  <c r="V69" i="15"/>
  <c r="V65" i="15"/>
  <c r="V67" i="15"/>
  <c r="V74" i="15"/>
  <c r="V75" i="15"/>
  <c r="V71" i="15"/>
  <c r="V72" i="15"/>
  <c r="V66" i="15"/>
  <c r="V68" i="15"/>
  <c r="Q76" i="12" l="1"/>
  <c r="R76" i="12" s="1"/>
  <c r="Q75" i="12"/>
  <c r="R75" i="12" s="1"/>
  <c r="Q74" i="12"/>
  <c r="R74" i="12" s="1"/>
  <c r="Q73" i="12"/>
  <c r="R73" i="12" s="1"/>
  <c r="Q72" i="12"/>
  <c r="Q71" i="12"/>
  <c r="Q70" i="12"/>
  <c r="Q69" i="12"/>
  <c r="Q68" i="12"/>
  <c r="Q67" i="12"/>
  <c r="Q66" i="12"/>
  <c r="Q65" i="12"/>
  <c r="Q64" i="12"/>
  <c r="Q63" i="12"/>
  <c r="Q62" i="12"/>
  <c r="Q61" i="12"/>
  <c r="R68" i="12" l="1"/>
  <c r="R70" i="12"/>
  <c r="R72" i="12"/>
  <c r="R65" i="12"/>
  <c r="R67" i="12"/>
  <c r="R69" i="12"/>
  <c r="R71" i="12"/>
  <c r="R66" i="12"/>
  <c r="R64" i="12"/>
  <c r="R63" i="12"/>
  <c r="R62" i="12"/>
  <c r="R61" i="12"/>
  <c r="U73" i="12"/>
  <c r="T73" i="12"/>
  <c r="T61" i="15"/>
  <c r="T62" i="15"/>
  <c r="T63" i="15"/>
  <c r="L37" i="15"/>
  <c r="L61" i="15"/>
  <c r="L62" i="15"/>
  <c r="L64" i="15"/>
  <c r="T64" i="15"/>
  <c r="L63" i="15"/>
  <c r="U69" i="12" l="1"/>
  <c r="T69" i="12"/>
  <c r="U65" i="12"/>
  <c r="T65" i="12"/>
  <c r="T61" i="12"/>
  <c r="U61" i="12"/>
  <c r="V64" i="15"/>
  <c r="V61" i="15"/>
  <c r="V62" i="15"/>
  <c r="V63" i="15"/>
  <c r="F53" i="10" l="1"/>
  <c r="Q28" i="16" l="1"/>
  <c r="Q30" i="16"/>
  <c r="Q36" i="16"/>
  <c r="Q14" i="16"/>
  <c r="Q32" i="16"/>
  <c r="Q42" i="16"/>
  <c r="Q17" i="16"/>
  <c r="Q41" i="16"/>
  <c r="Q15" i="16"/>
  <c r="Q39" i="16"/>
  <c r="Q37" i="16"/>
  <c r="Q20" i="16"/>
  <c r="N28" i="16"/>
  <c r="N30" i="16"/>
  <c r="N36" i="16"/>
  <c r="N14" i="16"/>
  <c r="N32" i="16"/>
  <c r="N17" i="16"/>
  <c r="N15" i="16"/>
  <c r="N39" i="16"/>
  <c r="N37" i="16"/>
  <c r="N20" i="16"/>
  <c r="F30" i="16"/>
  <c r="F14" i="16"/>
  <c r="F17" i="16"/>
  <c r="F15" i="16"/>
  <c r="F39" i="16"/>
  <c r="F37" i="16"/>
  <c r="F20" i="16"/>
  <c r="Q9" i="12"/>
  <c r="Q10" i="12"/>
  <c r="R10" i="12" s="1"/>
  <c r="Q11" i="12"/>
  <c r="R11" i="12" s="1"/>
  <c r="Q12" i="12"/>
  <c r="R12" i="12" s="1"/>
  <c r="Q13" i="12"/>
  <c r="Q14" i="12"/>
  <c r="R14" i="12" s="1"/>
  <c r="Q15" i="12"/>
  <c r="Q16" i="12"/>
  <c r="R16" i="12" s="1"/>
  <c r="Q17" i="12"/>
  <c r="Q18" i="12"/>
  <c r="R18" i="12" s="1"/>
  <c r="Q19" i="12"/>
  <c r="R19" i="12" s="1"/>
  <c r="Q20" i="12"/>
  <c r="R20" i="12" s="1"/>
  <c r="Q21" i="12"/>
  <c r="R21" i="12" s="1"/>
  <c r="Q22" i="12"/>
  <c r="Q23" i="12"/>
  <c r="Q24" i="12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O16" i="13" l="1"/>
  <c r="O12" i="13"/>
  <c r="O11" i="13"/>
  <c r="R15" i="12"/>
  <c r="R17" i="12"/>
  <c r="O20" i="13"/>
  <c r="R9" i="12"/>
  <c r="O15" i="13"/>
  <c r="O24" i="13"/>
  <c r="O23" i="13"/>
  <c r="R22" i="12"/>
  <c r="O22" i="13"/>
  <c r="O18" i="13"/>
  <c r="O14" i="13"/>
  <c r="O10" i="13"/>
  <c r="O26" i="13"/>
  <c r="O25" i="13"/>
  <c r="O21" i="13"/>
  <c r="O13" i="13"/>
  <c r="O17" i="13"/>
  <c r="O19" i="13"/>
  <c r="R13" i="12"/>
  <c r="R24" i="12"/>
  <c r="R23" i="12"/>
  <c r="O9" i="13"/>
  <c r="L47" i="15" l="1"/>
  <c r="L40" i="15"/>
  <c r="L44" i="15"/>
  <c r="L58" i="15"/>
  <c r="L49" i="15"/>
  <c r="L52" i="15"/>
  <c r="L39" i="15"/>
  <c r="L59" i="15"/>
  <c r="L54" i="15"/>
  <c r="L51" i="15"/>
  <c r="L55" i="15"/>
  <c r="L46" i="15"/>
  <c r="L57" i="15"/>
  <c r="L41" i="15"/>
  <c r="L53" i="15"/>
  <c r="L60" i="15"/>
  <c r="L45" i="15"/>
  <c r="L48" i="15"/>
  <c r="L50" i="15"/>
  <c r="L43" i="15"/>
  <c r="L56" i="15"/>
  <c r="L42" i="15"/>
  <c r="T47" i="15" l="1"/>
  <c r="T40" i="15"/>
  <c r="T44" i="15"/>
  <c r="T9" i="15"/>
  <c r="T35" i="15"/>
  <c r="T26" i="15"/>
  <c r="T58" i="15"/>
  <c r="T21" i="15"/>
  <c r="T14" i="15"/>
  <c r="V14" i="15" s="1"/>
  <c r="T15" i="15"/>
  <c r="T18" i="15"/>
  <c r="T27" i="15"/>
  <c r="T49" i="15"/>
  <c r="T28" i="15"/>
  <c r="V28" i="15" s="1"/>
  <c r="T52" i="15"/>
  <c r="T20" i="15"/>
  <c r="T10" i="15"/>
  <c r="T25" i="15"/>
  <c r="T39" i="15"/>
  <c r="T30" i="15"/>
  <c r="T32" i="15"/>
  <c r="T23" i="15"/>
  <c r="V23" i="15" s="1"/>
  <c r="T36" i="15"/>
  <c r="T17" i="15"/>
  <c r="T59" i="15"/>
  <c r="V59" i="15" s="1"/>
  <c r="T54" i="15"/>
  <c r="T51" i="15"/>
  <c r="T31" i="15"/>
  <c r="T16" i="15"/>
  <c r="T11" i="15"/>
  <c r="V11" i="15" s="1"/>
  <c r="T19" i="15"/>
  <c r="T12" i="15"/>
  <c r="V12" i="15" s="1"/>
  <c r="T55" i="15"/>
  <c r="T46" i="15"/>
  <c r="T57" i="15"/>
  <c r="T29" i="15"/>
  <c r="T41" i="15"/>
  <c r="T24" i="15"/>
  <c r="V24" i="15" s="1"/>
  <c r="T53" i="15"/>
  <c r="T37" i="15"/>
  <c r="T13" i="15"/>
  <c r="T38" i="15"/>
  <c r="T60" i="15"/>
  <c r="V60" i="15" s="1"/>
  <c r="T33" i="15"/>
  <c r="V33" i="15" s="1"/>
  <c r="T45" i="15"/>
  <c r="T48" i="15"/>
  <c r="T50" i="15"/>
  <c r="T22" i="15"/>
  <c r="T43" i="15"/>
  <c r="T56" i="15"/>
  <c r="T42" i="15"/>
  <c r="T34" i="15"/>
  <c r="V34" i="15" s="1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2" i="16"/>
  <c r="Q59" i="16"/>
  <c r="Q19" i="16"/>
  <c r="Q54" i="16"/>
  <c r="Q60" i="16"/>
  <c r="Q23" i="16"/>
  <c r="Q66" i="16"/>
  <c r="Q24" i="16"/>
  <c r="Q40" i="16"/>
  <c r="Q50" i="16"/>
  <c r="Q31" i="16"/>
  <c r="Q10" i="16"/>
  <c r="Q16" i="16"/>
  <c r="Q21" i="16"/>
  <c r="Q49" i="16"/>
  <c r="Q48" i="16"/>
  <c r="Q18" i="16"/>
  <c r="Q56" i="16"/>
  <c r="Q44" i="16"/>
  <c r="Q34" i="16"/>
  <c r="Q45" i="16"/>
  <c r="Q58" i="16"/>
  <c r="Q61" i="16"/>
  <c r="Q55" i="16"/>
  <c r="Q29" i="16"/>
  <c r="Q12" i="16"/>
  <c r="Q57" i="16"/>
  <c r="Q63" i="16"/>
  <c r="Q52" i="16"/>
  <c r="Q9" i="16"/>
  <c r="Q13" i="16"/>
  <c r="Q43" i="16"/>
  <c r="Q64" i="16"/>
  <c r="Q67" i="16"/>
  <c r="Q65" i="16"/>
  <c r="Q35" i="16"/>
  <c r="Q51" i="16"/>
  <c r="Q33" i="16"/>
  <c r="Q25" i="16"/>
  <c r="Q22" i="16"/>
  <c r="Q46" i="16"/>
  <c r="Q53" i="16"/>
  <c r="Q26" i="16"/>
  <c r="Q47" i="16"/>
  <c r="Q68" i="16"/>
  <c r="Q38" i="16"/>
  <c r="Q11" i="16"/>
  <c r="N62" i="16"/>
  <c r="N59" i="16"/>
  <c r="N19" i="16"/>
  <c r="N54" i="16"/>
  <c r="N60" i="16"/>
  <c r="N23" i="16"/>
  <c r="N66" i="16"/>
  <c r="N24" i="16"/>
  <c r="N40" i="16"/>
  <c r="N50" i="16"/>
  <c r="N31" i="16"/>
  <c r="N10" i="16"/>
  <c r="N16" i="16"/>
  <c r="N21" i="16"/>
  <c r="N49" i="16"/>
  <c r="N48" i="16"/>
  <c r="N18" i="16"/>
  <c r="N56" i="16"/>
  <c r="N34" i="16"/>
  <c r="N45" i="16"/>
  <c r="N58" i="16"/>
  <c r="N61" i="16"/>
  <c r="N55" i="16"/>
  <c r="N29" i="16"/>
  <c r="N12" i="16"/>
  <c r="N57" i="16"/>
  <c r="N63" i="16"/>
  <c r="N52" i="16"/>
  <c r="N9" i="16"/>
  <c r="N13" i="16"/>
  <c r="N64" i="16"/>
  <c r="N67" i="16"/>
  <c r="N65" i="16"/>
  <c r="N35" i="16"/>
  <c r="N51" i="16"/>
  <c r="N33" i="16"/>
  <c r="N25" i="16"/>
  <c r="N22" i="16"/>
  <c r="N46" i="16"/>
  <c r="N53" i="16"/>
  <c r="N26" i="16"/>
  <c r="N47" i="16"/>
  <c r="N68" i="16"/>
  <c r="S15" i="16"/>
  <c r="N38" i="16"/>
  <c r="N11" i="16"/>
  <c r="F62" i="16"/>
  <c r="F59" i="16"/>
  <c r="F19" i="16"/>
  <c r="F54" i="16"/>
  <c r="F60" i="16"/>
  <c r="F23" i="16"/>
  <c r="F66" i="16"/>
  <c r="F40" i="16"/>
  <c r="F50" i="16"/>
  <c r="F10" i="16"/>
  <c r="F16" i="16"/>
  <c r="F21" i="16"/>
  <c r="F49" i="16"/>
  <c r="F48" i="16"/>
  <c r="F18" i="16"/>
  <c r="F56" i="16"/>
  <c r="F34" i="16"/>
  <c r="F45" i="16"/>
  <c r="F58" i="16"/>
  <c r="F61" i="16"/>
  <c r="F55" i="16"/>
  <c r="F29" i="16"/>
  <c r="F12" i="16"/>
  <c r="F57" i="16"/>
  <c r="F63" i="16"/>
  <c r="F52" i="16"/>
  <c r="F9" i="16"/>
  <c r="F13" i="16"/>
  <c r="F64" i="16"/>
  <c r="F67" i="16"/>
  <c r="F65" i="16"/>
  <c r="F35" i="16"/>
  <c r="F51" i="16"/>
  <c r="F33" i="16"/>
  <c r="F25" i="16"/>
  <c r="F22" i="16"/>
  <c r="F46" i="16"/>
  <c r="F53" i="16"/>
  <c r="F26" i="16"/>
  <c r="F47" i="16"/>
  <c r="F68" i="16"/>
  <c r="F38" i="16"/>
  <c r="F11" i="16"/>
  <c r="Q27" i="16"/>
  <c r="N27" i="16"/>
  <c r="F27" i="16"/>
  <c r="N27" i="13"/>
  <c r="N28" i="13"/>
  <c r="N29" i="13"/>
  <c r="N30" i="13"/>
  <c r="N31" i="13"/>
  <c r="N32" i="13"/>
  <c r="N33" i="13"/>
  <c r="N34" i="13"/>
  <c r="N35" i="13"/>
  <c r="N36" i="13"/>
  <c r="N37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L27" i="13"/>
  <c r="L28" i="13"/>
  <c r="L29" i="13"/>
  <c r="L30" i="13"/>
  <c r="L31" i="13"/>
  <c r="L32" i="13"/>
  <c r="L33" i="13"/>
  <c r="L34" i="13"/>
  <c r="L35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10" i="5"/>
  <c r="F39" i="5"/>
  <c r="F24" i="5"/>
  <c r="F41" i="5"/>
  <c r="F11" i="5"/>
  <c r="F33" i="5"/>
  <c r="F9" i="5"/>
  <c r="F46" i="5"/>
  <c r="F28" i="5"/>
  <c r="L40" i="3"/>
  <c r="J40" i="3" s="1"/>
  <c r="K40" i="3" s="1"/>
  <c r="N13" i="3"/>
  <c r="L32" i="3"/>
  <c r="N32" i="3"/>
  <c r="L41" i="3"/>
  <c r="J41" i="3" s="1"/>
  <c r="K41" i="3" s="1"/>
  <c r="N41" i="3"/>
  <c r="L21" i="3"/>
  <c r="J21" i="3" s="1"/>
  <c r="K21" i="3" s="1"/>
  <c r="N46" i="3"/>
  <c r="L43" i="3"/>
  <c r="J43" i="3" s="1"/>
  <c r="K43" i="3" s="1"/>
  <c r="H43" i="3" s="1"/>
  <c r="N48" i="3"/>
  <c r="L7" i="3"/>
  <c r="J7" i="3" s="1"/>
  <c r="K7" i="3" s="1"/>
  <c r="N21" i="3"/>
  <c r="L17" i="3"/>
  <c r="J17" i="3" s="1"/>
  <c r="K17" i="3" s="1"/>
  <c r="N17" i="3"/>
  <c r="L6" i="3"/>
  <c r="J6" i="3" s="1"/>
  <c r="K6" i="3" s="1"/>
  <c r="N6" i="3"/>
  <c r="L62" i="3"/>
  <c r="J62" i="3" s="1"/>
  <c r="K62" i="3" s="1"/>
  <c r="H62" i="3" s="1"/>
  <c r="N62" i="3"/>
  <c r="L57" i="3"/>
  <c r="J57" i="3" s="1"/>
  <c r="K57" i="3" s="1"/>
  <c r="H57" i="3" s="1"/>
  <c r="N57" i="3"/>
  <c r="L8" i="3"/>
  <c r="N8" i="3"/>
  <c r="L61" i="3"/>
  <c r="J61" i="3" s="1"/>
  <c r="K61" i="3" s="1"/>
  <c r="H61" i="3" s="1"/>
  <c r="N61" i="3"/>
  <c r="L44" i="3"/>
  <c r="J44" i="3" s="1"/>
  <c r="K44" i="3" s="1"/>
  <c r="H44" i="3" s="1"/>
  <c r="N44" i="3"/>
  <c r="L47" i="3"/>
  <c r="J47" i="3" s="1"/>
  <c r="K47" i="3" s="1"/>
  <c r="H47" i="3" s="1"/>
  <c r="N47" i="3"/>
  <c r="L45" i="3"/>
  <c r="J45" i="3" s="1"/>
  <c r="K45" i="3" s="1"/>
  <c r="H45" i="3" s="1"/>
  <c r="N45" i="3"/>
  <c r="L58" i="3"/>
  <c r="J58" i="3" s="1"/>
  <c r="K58" i="3" s="1"/>
  <c r="H58" i="3" s="1"/>
  <c r="N58" i="3"/>
  <c r="L12" i="3"/>
  <c r="J12" i="3" s="1"/>
  <c r="K12" i="3" s="1"/>
  <c r="N30" i="3"/>
  <c r="L13" i="3"/>
  <c r="J13" i="3" s="1"/>
  <c r="K13" i="3" s="1"/>
  <c r="N53" i="3"/>
  <c r="L28" i="3"/>
  <c r="J28" i="3" s="1"/>
  <c r="K28" i="3" s="1"/>
  <c r="N28" i="3"/>
  <c r="L63" i="3"/>
  <c r="J63" i="3" s="1"/>
  <c r="K63" i="3" s="1"/>
  <c r="H63" i="3" s="1"/>
  <c r="N63" i="3"/>
  <c r="L26" i="3"/>
  <c r="N26" i="3"/>
  <c r="L16" i="3"/>
  <c r="J16" i="3" s="1"/>
  <c r="K16" i="3" s="1"/>
  <c r="N16" i="3"/>
  <c r="L51" i="3"/>
  <c r="J51" i="3" s="1"/>
  <c r="K51" i="3" s="1"/>
  <c r="H51" i="3" s="1"/>
  <c r="N51" i="3"/>
  <c r="L46" i="3"/>
  <c r="J46" i="3" s="1"/>
  <c r="K46" i="3" s="1"/>
  <c r="H46" i="3" s="1"/>
  <c r="N31" i="3"/>
  <c r="L38" i="3"/>
  <c r="J38" i="3" s="1"/>
  <c r="K38" i="3" s="1"/>
  <c r="N38" i="3"/>
  <c r="L22" i="3"/>
  <c r="J22" i="3" s="1"/>
  <c r="K22" i="3" s="1"/>
  <c r="N22" i="3"/>
  <c r="L15" i="3"/>
  <c r="N15" i="3"/>
  <c r="L18" i="3"/>
  <c r="J18" i="3" s="1"/>
  <c r="K18" i="3" s="1"/>
  <c r="N7" i="3"/>
  <c r="L48" i="3"/>
  <c r="J48" i="3" s="1"/>
  <c r="K48" i="3" s="1"/>
  <c r="H48" i="3" s="1"/>
  <c r="N29" i="3"/>
  <c r="L11" i="3"/>
  <c r="J11" i="3" s="1"/>
  <c r="K11" i="3" s="1"/>
  <c r="N40" i="3"/>
  <c r="L36" i="3"/>
  <c r="J36" i="3" s="1"/>
  <c r="N36" i="3"/>
  <c r="L59" i="3"/>
  <c r="J59" i="3" s="1"/>
  <c r="K59" i="3" s="1"/>
  <c r="H59" i="3" s="1"/>
  <c r="N59" i="3"/>
  <c r="L25" i="3"/>
  <c r="J25" i="3" s="1"/>
  <c r="K25" i="3" s="1"/>
  <c r="N23" i="3"/>
  <c r="L56" i="3"/>
  <c r="J56" i="3" s="1"/>
  <c r="K56" i="3" s="1"/>
  <c r="H56" i="3" s="1"/>
  <c r="N56" i="3"/>
  <c r="L31" i="3"/>
  <c r="J31" i="3" s="1"/>
  <c r="K31" i="3" s="1"/>
  <c r="N11" i="3"/>
  <c r="L29" i="3"/>
  <c r="J29" i="3" s="1"/>
  <c r="K29" i="3" s="1"/>
  <c r="N18" i="3"/>
  <c r="L14" i="3"/>
  <c r="J14" i="3" s="1"/>
  <c r="K14" i="3" s="1"/>
  <c r="N14" i="3"/>
  <c r="L54" i="3"/>
  <c r="J54" i="3" s="1"/>
  <c r="K54" i="3" s="1"/>
  <c r="H54" i="3" s="1"/>
  <c r="N54" i="3"/>
  <c r="L27" i="3"/>
  <c r="N27" i="3"/>
  <c r="L9" i="3"/>
  <c r="J9" i="3" s="1"/>
  <c r="K9" i="3" s="1"/>
  <c r="N9" i="3"/>
  <c r="L33" i="3"/>
  <c r="J33" i="3" s="1"/>
  <c r="K33" i="3" s="1"/>
  <c r="N33" i="3"/>
  <c r="L64" i="3"/>
  <c r="J64" i="3" s="1"/>
  <c r="K64" i="3" s="1"/>
  <c r="H64" i="3" s="1"/>
  <c r="N64" i="3"/>
  <c r="L24" i="3"/>
  <c r="J24" i="3" s="1"/>
  <c r="K24" i="3" s="1"/>
  <c r="N24" i="3"/>
  <c r="L35" i="3"/>
  <c r="J35" i="3" s="1"/>
  <c r="K35" i="3" s="1"/>
  <c r="H35" i="3" s="1"/>
  <c r="N35" i="3"/>
  <c r="L60" i="3"/>
  <c r="J60" i="3" s="1"/>
  <c r="K60" i="3" s="1"/>
  <c r="H60" i="3" s="1"/>
  <c r="N60" i="3"/>
  <c r="L42" i="3"/>
  <c r="J42" i="3" s="1"/>
  <c r="K42" i="3" s="1"/>
  <c r="H42" i="3" s="1"/>
  <c r="N25" i="3"/>
  <c r="L19" i="3"/>
  <c r="J19" i="3" s="1"/>
  <c r="K19" i="3" s="1"/>
  <c r="N19" i="3"/>
  <c r="L39" i="3"/>
  <c r="J39" i="3" s="1"/>
  <c r="K39" i="3" s="1"/>
  <c r="N39" i="3"/>
  <c r="L55" i="3"/>
  <c r="J55" i="3" s="1"/>
  <c r="K55" i="3" s="1"/>
  <c r="H55" i="3" s="1"/>
  <c r="N55" i="3"/>
  <c r="L50" i="3"/>
  <c r="J50" i="3" s="1"/>
  <c r="K50" i="3" s="1"/>
  <c r="H50" i="3" s="1"/>
  <c r="N50" i="3"/>
  <c r="L10" i="3"/>
  <c r="J10" i="3" s="1"/>
  <c r="K10" i="3" s="1"/>
  <c r="N10" i="3"/>
  <c r="L30" i="3"/>
  <c r="J30" i="3" s="1"/>
  <c r="K30" i="3" s="1"/>
  <c r="N52" i="3"/>
  <c r="L49" i="3"/>
  <c r="J49" i="3" s="1"/>
  <c r="K49" i="3" s="1"/>
  <c r="H49" i="3" s="1"/>
  <c r="N49" i="3"/>
  <c r="L34" i="3"/>
  <c r="J34" i="3" s="1"/>
  <c r="K34" i="3" s="1"/>
  <c r="H34" i="3" s="1"/>
  <c r="N34" i="3"/>
  <c r="L65" i="3"/>
  <c r="J65" i="3" s="1"/>
  <c r="K65" i="3" s="1"/>
  <c r="H65" i="3" s="1"/>
  <c r="N65" i="3"/>
  <c r="L52" i="3"/>
  <c r="J52" i="3" s="1"/>
  <c r="K52" i="3" s="1"/>
  <c r="H52" i="3" s="1"/>
  <c r="N12" i="3"/>
  <c r="L23" i="3"/>
  <c r="J23" i="3" s="1"/>
  <c r="K23" i="3" s="1"/>
  <c r="N43" i="3"/>
  <c r="L20" i="3"/>
  <c r="J20" i="3" s="1"/>
  <c r="K20" i="3" s="1"/>
  <c r="N20" i="3"/>
  <c r="L37" i="3"/>
  <c r="N37" i="3"/>
  <c r="J32" i="3" l="1"/>
  <c r="K32" i="3" s="1"/>
  <c r="M32" i="3"/>
  <c r="J27" i="3"/>
  <c r="K27" i="3" s="1"/>
  <c r="M27" i="3"/>
  <c r="J8" i="3"/>
  <c r="K8" i="3" s="1"/>
  <c r="M8" i="3"/>
  <c r="M37" i="3"/>
  <c r="J37" i="3"/>
  <c r="K37" i="3" s="1"/>
  <c r="H37" i="3" s="1"/>
  <c r="J26" i="3"/>
  <c r="K26" i="3" s="1"/>
  <c r="M26" i="3"/>
  <c r="M15" i="3"/>
  <c r="J15" i="3"/>
  <c r="K15" i="3" s="1"/>
  <c r="M36" i="3"/>
  <c r="K36" i="3"/>
  <c r="H36" i="3" s="1"/>
  <c r="O36" i="13"/>
  <c r="O35" i="13"/>
  <c r="O27" i="13"/>
  <c r="O33" i="13"/>
  <c r="O31" i="13"/>
  <c r="O32" i="13"/>
  <c r="O29" i="13"/>
  <c r="O34" i="13"/>
  <c r="O30" i="13"/>
  <c r="O28" i="13"/>
  <c r="M64" i="3"/>
  <c r="M57" i="3"/>
  <c r="M29" i="3"/>
  <c r="S22" i="16"/>
  <c r="M65" i="3"/>
  <c r="M38" i="3"/>
  <c r="M51" i="3"/>
  <c r="M11" i="3"/>
  <c r="M39" i="3"/>
  <c r="M10" i="3"/>
  <c r="M44" i="3"/>
  <c r="M45" i="3"/>
  <c r="M61" i="3"/>
  <c r="M43" i="3"/>
  <c r="M20" i="3"/>
  <c r="M48" i="3"/>
  <c r="M17" i="3"/>
  <c r="M46" i="3"/>
  <c r="M28" i="3"/>
  <c r="M58" i="3"/>
  <c r="M18" i="3"/>
  <c r="M14" i="3"/>
  <c r="M49" i="3"/>
  <c r="M52" i="3"/>
  <c r="M19" i="3"/>
  <c r="M35" i="3"/>
  <c r="M60" i="3"/>
  <c r="M59" i="3"/>
  <c r="M41" i="3"/>
  <c r="M22" i="3"/>
  <c r="M62" i="3"/>
  <c r="M24" i="3"/>
  <c r="M33" i="3"/>
  <c r="M63" i="3"/>
  <c r="S11" i="16"/>
  <c r="S53" i="16"/>
  <c r="S38" i="16"/>
  <c r="S47" i="16"/>
  <c r="S46" i="16"/>
  <c r="S26" i="16"/>
  <c r="M34" i="3"/>
  <c r="M54" i="3"/>
  <c r="M16" i="3"/>
  <c r="M21" i="3"/>
  <c r="M50" i="3"/>
  <c r="M56" i="3"/>
  <c r="M12" i="3"/>
  <c r="M55" i="3"/>
  <c r="M25" i="3"/>
  <c r="M9" i="3"/>
  <c r="M23" i="3"/>
  <c r="M40" i="3"/>
  <c r="M31" i="3"/>
  <c r="M30" i="3"/>
  <c r="M47" i="3"/>
  <c r="M6" i="3"/>
  <c r="S68" i="16"/>
  <c r="M13" i="3"/>
  <c r="S39" i="16"/>
  <c r="S28" i="16"/>
  <c r="P10" i="13" l="1"/>
  <c r="P26" i="13"/>
  <c r="P33" i="13"/>
  <c r="P23" i="13"/>
  <c r="P17" i="13"/>
  <c r="P20" i="13"/>
  <c r="P36" i="13"/>
  <c r="P31" i="13"/>
  <c r="P28" i="13"/>
  <c r="P22" i="13"/>
  <c r="P14" i="13"/>
  <c r="P30" i="13"/>
  <c r="P11" i="13"/>
  <c r="P27" i="13"/>
  <c r="P29" i="13"/>
  <c r="P24" i="13"/>
  <c r="P13" i="13"/>
  <c r="P18" i="13"/>
  <c r="P34" i="13"/>
  <c r="P15" i="13"/>
  <c r="P12" i="13"/>
  <c r="P25" i="13"/>
  <c r="P21" i="13"/>
  <c r="P19" i="13"/>
  <c r="P35" i="13"/>
  <c r="P16" i="13"/>
  <c r="P32" i="13"/>
  <c r="P9" i="13"/>
  <c r="F7" i="2"/>
  <c r="F47" i="2"/>
  <c r="F41" i="2"/>
  <c r="F39" i="2"/>
  <c r="F33" i="2"/>
  <c r="F24" i="2"/>
  <c r="F43" i="2"/>
  <c r="F16" i="2"/>
  <c r="F25" i="2"/>
  <c r="V29" i="15"/>
  <c r="V41" i="15"/>
  <c r="V53" i="15"/>
  <c r="V37" i="15"/>
  <c r="V13" i="15"/>
  <c r="V38" i="15"/>
  <c r="V45" i="15"/>
  <c r="V48" i="15"/>
  <c r="F49" i="10" l="1"/>
  <c r="F56" i="10"/>
  <c r="F39" i="10"/>
  <c r="F54" i="10"/>
  <c r="F33" i="10"/>
  <c r="F48" i="10"/>
  <c r="F9" i="10"/>
  <c r="F24" i="10"/>
  <c r="F64" i="10"/>
  <c r="F14" i="10"/>
  <c r="F60" i="10"/>
  <c r="F8" i="10"/>
  <c r="F18" i="10"/>
  <c r="F31" i="10"/>
  <c r="F46" i="10"/>
  <c r="F36" i="10"/>
  <c r="F11" i="10"/>
  <c r="F61" i="10"/>
  <c r="F22" i="10"/>
  <c r="F32" i="10"/>
  <c r="F42" i="10"/>
  <c r="F7" i="10"/>
  <c r="F40" i="10"/>
  <c r="F63" i="10"/>
  <c r="F66" i="10"/>
  <c r="F59" i="10"/>
  <c r="F65" i="10"/>
  <c r="F21" i="10"/>
  <c r="F35" i="10"/>
  <c r="F23" i="10"/>
  <c r="F15" i="10"/>
  <c r="F41" i="10"/>
  <c r="F19" i="10"/>
  <c r="F34" i="10"/>
  <c r="F25" i="10"/>
  <c r="F12" i="10"/>
  <c r="L45" i="9"/>
  <c r="J45" i="9" s="1"/>
  <c r="K45" i="9" s="1"/>
  <c r="H45" i="9" s="1"/>
  <c r="N45" i="9"/>
  <c r="L22" i="9"/>
  <c r="J22" i="9" s="1"/>
  <c r="K22" i="9" s="1"/>
  <c r="N22" i="9"/>
  <c r="L27" i="9"/>
  <c r="J27" i="9" s="1"/>
  <c r="K27" i="9" s="1"/>
  <c r="H27" i="9" s="1"/>
  <c r="N27" i="9"/>
  <c r="L38" i="9"/>
  <c r="J38" i="9" s="1"/>
  <c r="K38" i="9" s="1"/>
  <c r="H38" i="9" s="1"/>
  <c r="N38" i="9"/>
  <c r="L25" i="9"/>
  <c r="J25" i="9" s="1"/>
  <c r="K25" i="9" s="1"/>
  <c r="N25" i="9"/>
  <c r="L10" i="9"/>
  <c r="J10" i="9" s="1"/>
  <c r="K10" i="9" s="1"/>
  <c r="N10" i="9"/>
  <c r="L34" i="9"/>
  <c r="J34" i="9" s="1"/>
  <c r="K34" i="9" s="1"/>
  <c r="H34" i="9" s="1"/>
  <c r="N34" i="9"/>
  <c r="L52" i="9"/>
  <c r="J52" i="9" s="1"/>
  <c r="K52" i="9" s="1"/>
  <c r="H52" i="9" s="1"/>
  <c r="N33" i="9"/>
  <c r="L44" i="9"/>
  <c r="J44" i="9" s="1"/>
  <c r="K44" i="9" s="1"/>
  <c r="H44" i="9" s="1"/>
  <c r="N44" i="9"/>
  <c r="L29" i="9"/>
  <c r="J29" i="9" s="1"/>
  <c r="K29" i="9" s="1"/>
  <c r="H29" i="9" s="1"/>
  <c r="N29" i="9"/>
  <c r="L24" i="9"/>
  <c r="J24" i="9" s="1"/>
  <c r="K24" i="9" s="1"/>
  <c r="N24" i="9"/>
  <c r="L12" i="9"/>
  <c r="J12" i="9" s="1"/>
  <c r="K12" i="9" s="1"/>
  <c r="N47" i="9"/>
  <c r="L28" i="9"/>
  <c r="J28" i="9" s="1"/>
  <c r="K28" i="9" s="1"/>
  <c r="H28" i="9" s="1"/>
  <c r="N28" i="9"/>
  <c r="L54" i="9"/>
  <c r="J54" i="9" s="1"/>
  <c r="K54" i="9" s="1"/>
  <c r="H54" i="9" s="1"/>
  <c r="N54" i="9"/>
  <c r="L58" i="9"/>
  <c r="J58" i="9" s="1"/>
  <c r="K58" i="9" s="1"/>
  <c r="H58" i="9" s="1"/>
  <c r="N58" i="9"/>
  <c r="L15" i="9"/>
  <c r="J15" i="9" s="1"/>
  <c r="K15" i="9" s="1"/>
  <c r="N15" i="9"/>
  <c r="L31" i="9"/>
  <c r="J31" i="9" s="1"/>
  <c r="K31" i="9" s="1"/>
  <c r="H31" i="9" s="1"/>
  <c r="N31" i="9"/>
  <c r="L9" i="9"/>
  <c r="J9" i="9" s="1"/>
  <c r="K9" i="9" s="1"/>
  <c r="N9" i="9"/>
  <c r="L11" i="9"/>
  <c r="J11" i="9" s="1"/>
  <c r="K11" i="9" s="1"/>
  <c r="N11" i="9"/>
  <c r="L43" i="9"/>
  <c r="J43" i="9" s="1"/>
  <c r="K43" i="9" s="1"/>
  <c r="H43" i="9" s="1"/>
  <c r="N43" i="9"/>
  <c r="L33" i="9"/>
  <c r="J33" i="9" s="1"/>
  <c r="K33" i="9" s="1"/>
  <c r="H33" i="9" s="1"/>
  <c r="N52" i="9"/>
  <c r="L39" i="9"/>
  <c r="J39" i="9" s="1"/>
  <c r="K39" i="9" s="1"/>
  <c r="H39" i="9" s="1"/>
  <c r="N39" i="9"/>
  <c r="L21" i="9"/>
  <c r="J21" i="9" s="1"/>
  <c r="K21" i="9" s="1"/>
  <c r="N21" i="9"/>
  <c r="L55" i="9"/>
  <c r="J55" i="9" s="1"/>
  <c r="K55" i="9" s="1"/>
  <c r="H55" i="9" s="1"/>
  <c r="N55" i="9"/>
  <c r="L41" i="9"/>
  <c r="J41" i="9" s="1"/>
  <c r="K41" i="9" s="1"/>
  <c r="H41" i="9" s="1"/>
  <c r="N41" i="9"/>
  <c r="L65" i="9"/>
  <c r="J65" i="9" s="1"/>
  <c r="K65" i="9" s="1"/>
  <c r="H65" i="9" s="1"/>
  <c r="N65" i="9"/>
  <c r="L63" i="9"/>
  <c r="J63" i="9" s="1"/>
  <c r="K63" i="9" s="1"/>
  <c r="H63" i="9" s="1"/>
  <c r="N63" i="9"/>
  <c r="L50" i="9"/>
  <c r="J50" i="9" s="1"/>
  <c r="K50" i="9" s="1"/>
  <c r="H50" i="9" s="1"/>
  <c r="N50" i="9"/>
  <c r="L35" i="9"/>
  <c r="J35" i="9" s="1"/>
  <c r="K35" i="9" s="1"/>
  <c r="H35" i="9" s="1"/>
  <c r="N35" i="9"/>
  <c r="L20" i="9"/>
  <c r="J20" i="9" s="1"/>
  <c r="K20" i="9" s="1"/>
  <c r="N20" i="9"/>
  <c r="L17" i="9"/>
  <c r="J17" i="9" s="1"/>
  <c r="K17" i="9" s="1"/>
  <c r="N17" i="9"/>
  <c r="L32" i="9"/>
  <c r="J32" i="9" s="1"/>
  <c r="K32" i="9" s="1"/>
  <c r="H32" i="9" s="1"/>
  <c r="N32" i="9"/>
  <c r="L66" i="9"/>
  <c r="J66" i="9" s="1"/>
  <c r="K66" i="9" s="1"/>
  <c r="H66" i="9" s="1"/>
  <c r="N66" i="9"/>
  <c r="L46" i="9"/>
  <c r="J46" i="9" s="1"/>
  <c r="K46" i="9" s="1"/>
  <c r="H46" i="9" s="1"/>
  <c r="N46" i="9"/>
  <c r="L62" i="9"/>
  <c r="J62" i="9" s="1"/>
  <c r="K62" i="9" s="1"/>
  <c r="H62" i="9" s="1"/>
  <c r="N62" i="9"/>
  <c r="L61" i="9"/>
  <c r="J61" i="9" s="1"/>
  <c r="K61" i="9" s="1"/>
  <c r="H61" i="9" s="1"/>
  <c r="N61" i="9"/>
  <c r="L48" i="9"/>
  <c r="J48" i="9" s="1"/>
  <c r="K48" i="9" s="1"/>
  <c r="H48" i="9" s="1"/>
  <c r="N48" i="9"/>
  <c r="L18" i="9"/>
  <c r="J18" i="9" s="1"/>
  <c r="K18" i="9" s="1"/>
  <c r="N18" i="9"/>
  <c r="L16" i="9"/>
  <c r="J16" i="9" s="1"/>
  <c r="K16" i="9" s="1"/>
  <c r="N16" i="9"/>
  <c r="L64" i="9"/>
  <c r="J64" i="9" s="1"/>
  <c r="K64" i="9" s="1"/>
  <c r="H64" i="9" s="1"/>
  <c r="N64" i="9"/>
  <c r="L53" i="9"/>
  <c r="J53" i="9" s="1"/>
  <c r="K53" i="9" s="1"/>
  <c r="H53" i="9" s="1"/>
  <c r="N53" i="9"/>
  <c r="L26" i="9"/>
  <c r="J26" i="9" s="1"/>
  <c r="K26" i="9" s="1"/>
  <c r="N26" i="9"/>
  <c r="L67" i="9"/>
  <c r="J67" i="9" s="1"/>
  <c r="K67" i="9" s="1"/>
  <c r="H67" i="9" s="1"/>
  <c r="N67" i="9"/>
  <c r="L23" i="9"/>
  <c r="J23" i="9" s="1"/>
  <c r="K23" i="9" s="1"/>
  <c r="N23" i="9"/>
  <c r="L60" i="9"/>
  <c r="J60" i="9" s="1"/>
  <c r="K60" i="9" s="1"/>
  <c r="H60" i="9" s="1"/>
  <c r="N60" i="9"/>
  <c r="L49" i="9"/>
  <c r="J49" i="9" s="1"/>
  <c r="K49" i="9" s="1"/>
  <c r="H49" i="9" s="1"/>
  <c r="N49" i="9"/>
  <c r="L14" i="9"/>
  <c r="J14" i="9" s="1"/>
  <c r="K14" i="9" s="1"/>
  <c r="N14" i="9"/>
  <c r="L13" i="9"/>
  <c r="J13" i="9" s="1"/>
  <c r="K13" i="9" s="1"/>
  <c r="N13" i="9"/>
  <c r="L47" i="9"/>
  <c r="J47" i="9" s="1"/>
  <c r="K47" i="9" s="1"/>
  <c r="H47" i="9" s="1"/>
  <c r="N12" i="9"/>
  <c r="L57" i="9"/>
  <c r="J57" i="9" s="1"/>
  <c r="K57" i="9" s="1"/>
  <c r="H57" i="9" s="1"/>
  <c r="N57" i="9"/>
  <c r="L56" i="9"/>
  <c r="J56" i="9" s="1"/>
  <c r="K56" i="9" s="1"/>
  <c r="H56" i="9" s="1"/>
  <c r="N56" i="9"/>
  <c r="L17" i="7"/>
  <c r="J17" i="7" s="1"/>
  <c r="K17" i="7" s="1"/>
  <c r="N17" i="7"/>
  <c r="L37" i="7"/>
  <c r="J37" i="7" s="1"/>
  <c r="K37" i="7" s="1"/>
  <c r="H37" i="7" s="1"/>
  <c r="N37" i="7"/>
  <c r="L49" i="7"/>
  <c r="J49" i="7" s="1"/>
  <c r="K49" i="7" s="1"/>
  <c r="H49" i="7" s="1"/>
  <c r="N49" i="7"/>
  <c r="L60" i="7"/>
  <c r="J60" i="7" s="1"/>
  <c r="K60" i="7" s="1"/>
  <c r="H60" i="7" s="1"/>
  <c r="N60" i="7"/>
  <c r="L18" i="7"/>
  <c r="J18" i="7" s="1"/>
  <c r="K18" i="7" s="1"/>
  <c r="N18" i="7"/>
  <c r="L39" i="7"/>
  <c r="J39" i="7" s="1"/>
  <c r="K39" i="7" s="1"/>
  <c r="H39" i="7" s="1"/>
  <c r="N39" i="7"/>
  <c r="L16" i="7"/>
  <c r="J16" i="7" s="1"/>
  <c r="K16" i="7" s="1"/>
  <c r="N16" i="7"/>
  <c r="L8" i="7"/>
  <c r="J8" i="7" s="1"/>
  <c r="K8" i="7" s="1"/>
  <c r="N8" i="7"/>
  <c r="L48" i="7"/>
  <c r="J48" i="7" s="1"/>
  <c r="K48" i="7" s="1"/>
  <c r="H48" i="7" s="1"/>
  <c r="N48" i="7"/>
  <c r="L13" i="7"/>
  <c r="J13" i="7" s="1"/>
  <c r="K13" i="7" s="1"/>
  <c r="N13" i="7"/>
  <c r="L31" i="7"/>
  <c r="J31" i="7" s="1"/>
  <c r="K31" i="7" s="1"/>
  <c r="H31" i="7" s="1"/>
  <c r="N31" i="7"/>
  <c r="L63" i="7"/>
  <c r="J63" i="7" s="1"/>
  <c r="K63" i="7" s="1"/>
  <c r="H63" i="7" s="1"/>
  <c r="N63" i="7"/>
  <c r="L57" i="7"/>
  <c r="J57" i="7" s="1"/>
  <c r="K57" i="7" s="1"/>
  <c r="H57" i="7" s="1"/>
  <c r="N57" i="7"/>
  <c r="L52" i="7"/>
  <c r="J52" i="7" s="1"/>
  <c r="K52" i="7" s="1"/>
  <c r="H52" i="7" s="1"/>
  <c r="N52" i="7"/>
  <c r="L40" i="7"/>
  <c r="J40" i="7" s="1"/>
  <c r="K40" i="7" s="1"/>
  <c r="H40" i="7" s="1"/>
  <c r="N40" i="7"/>
  <c r="L65" i="7"/>
  <c r="J65" i="7" s="1"/>
  <c r="K65" i="7" s="1"/>
  <c r="H65" i="7" s="1"/>
  <c r="N65" i="7"/>
  <c r="L20" i="7"/>
  <c r="J20" i="7" s="1"/>
  <c r="K20" i="7" s="1"/>
  <c r="N20" i="7"/>
  <c r="L29" i="7"/>
  <c r="J29" i="7" s="1"/>
  <c r="K29" i="7" s="1"/>
  <c r="H29" i="7" s="1"/>
  <c r="N29" i="7"/>
  <c r="L10" i="7"/>
  <c r="J10" i="7" s="1"/>
  <c r="K10" i="7" s="1"/>
  <c r="N10" i="7"/>
  <c r="L19" i="7"/>
  <c r="J19" i="7" s="1"/>
  <c r="K19" i="7" s="1"/>
  <c r="N19" i="7"/>
  <c r="L59" i="7"/>
  <c r="J59" i="7" s="1"/>
  <c r="K59" i="7" s="1"/>
  <c r="H59" i="7" s="1"/>
  <c r="N59" i="7"/>
  <c r="L21" i="7"/>
  <c r="J21" i="7" s="1"/>
  <c r="K21" i="7" s="1"/>
  <c r="N21" i="7"/>
  <c r="L50" i="7"/>
  <c r="J50" i="7" s="1"/>
  <c r="K50" i="7" s="1"/>
  <c r="H50" i="7" s="1"/>
  <c r="N50" i="7"/>
  <c r="L45" i="7"/>
  <c r="J45" i="7" s="1"/>
  <c r="K45" i="7" s="1"/>
  <c r="H45" i="7" s="1"/>
  <c r="N45" i="7"/>
  <c r="L22" i="7"/>
  <c r="J22" i="7" s="1"/>
  <c r="K22" i="7" s="1"/>
  <c r="N22" i="7"/>
  <c r="L58" i="7"/>
  <c r="J58" i="7" s="1"/>
  <c r="K58" i="7" s="1"/>
  <c r="H58" i="7" s="1"/>
  <c r="N58" i="7"/>
  <c r="L28" i="7"/>
  <c r="J28" i="7" s="1"/>
  <c r="K28" i="7" s="1"/>
  <c r="H28" i="7" s="1"/>
  <c r="N28" i="7"/>
  <c r="L55" i="7"/>
  <c r="J55" i="7" s="1"/>
  <c r="K55" i="7" s="1"/>
  <c r="H55" i="7" s="1"/>
  <c r="N55" i="7"/>
  <c r="L56" i="7"/>
  <c r="J56" i="7" s="1"/>
  <c r="K56" i="7" s="1"/>
  <c r="H56" i="7" s="1"/>
  <c r="N56" i="7"/>
  <c r="L34" i="7"/>
  <c r="J34" i="7" s="1"/>
  <c r="K34" i="7" s="1"/>
  <c r="H34" i="7" s="1"/>
  <c r="N34" i="7"/>
  <c r="L36" i="7"/>
  <c r="J36" i="7" s="1"/>
  <c r="K36" i="7" s="1"/>
  <c r="N36" i="7"/>
  <c r="L61" i="7"/>
  <c r="J61" i="7" s="1"/>
  <c r="K61" i="7" s="1"/>
  <c r="H61" i="7" s="1"/>
  <c r="N61" i="7"/>
  <c r="M54" i="9" l="1"/>
  <c r="M29" i="9"/>
  <c r="M49" i="7"/>
  <c r="M39" i="9"/>
  <c r="M9" i="9"/>
  <c r="M20" i="9"/>
  <c r="M22" i="9"/>
  <c r="M28" i="9"/>
  <c r="M57" i="9"/>
  <c r="M12" i="9"/>
  <c r="M60" i="9"/>
  <c r="M23" i="9"/>
  <c r="M35" i="9"/>
  <c r="M53" i="9"/>
  <c r="M66" i="9"/>
  <c r="M41" i="9"/>
  <c r="M56" i="9"/>
  <c r="M50" i="9"/>
  <c r="M48" i="9"/>
  <c r="M62" i="9"/>
  <c r="M33" i="9"/>
  <c r="M49" i="9"/>
  <c r="M18" i="9"/>
  <c r="M46" i="9"/>
  <c r="M31" i="9"/>
  <c r="M58" i="9"/>
  <c r="M44" i="9"/>
  <c r="M19" i="7"/>
  <c r="M65" i="7"/>
  <c r="M63" i="7"/>
  <c r="M13" i="7"/>
  <c r="M39" i="7"/>
  <c r="M21" i="7"/>
  <c r="M10" i="7"/>
  <c r="M45" i="7"/>
  <c r="M59" i="7"/>
  <c r="M50" i="7"/>
  <c r="M37" i="7"/>
  <c r="M60" i="7"/>
  <c r="M17" i="7"/>
  <c r="M48" i="7"/>
  <c r="M31" i="7"/>
  <c r="M61" i="7"/>
  <c r="M56" i="7"/>
  <c r="M36" i="7"/>
  <c r="M34" i="7"/>
  <c r="M22" i="7"/>
  <c r="M28" i="7"/>
  <c r="M58" i="7"/>
  <c r="M55" i="7"/>
  <c r="M57" i="7"/>
  <c r="M52" i="7"/>
  <c r="M40" i="7"/>
  <c r="M20" i="7"/>
  <c r="M29" i="7"/>
  <c r="M8" i="7"/>
  <c r="M18" i="7"/>
  <c r="M16" i="7"/>
  <c r="M45" i="9"/>
  <c r="M25" i="9"/>
  <c r="M64" i="9"/>
  <c r="M55" i="9"/>
  <c r="M38" i="9"/>
  <c r="M61" i="9"/>
  <c r="M63" i="9"/>
  <c r="M15" i="9"/>
  <c r="M34" i="9"/>
  <c r="M14" i="9"/>
  <c r="M17" i="9"/>
  <c r="M43" i="9"/>
  <c r="M24" i="9"/>
  <c r="M67" i="9"/>
  <c r="M13" i="9"/>
  <c r="M26" i="9"/>
  <c r="M16" i="9"/>
  <c r="M32" i="9"/>
  <c r="M65" i="9"/>
  <c r="M21" i="9"/>
  <c r="M11" i="9"/>
  <c r="M47" i="9"/>
  <c r="M10" i="9"/>
  <c r="M27" i="9"/>
  <c r="M52" i="9"/>
  <c r="F65" i="1"/>
  <c r="F12" i="1"/>
  <c r="F8" i="1"/>
  <c r="F7" i="1"/>
  <c r="F31" i="1"/>
  <c r="O61" i="13"/>
  <c r="O62" i="13"/>
  <c r="O63" i="13"/>
  <c r="O64" i="13"/>
  <c r="O65" i="13"/>
  <c r="O66" i="13"/>
  <c r="O67" i="13"/>
  <c r="O68" i="13"/>
  <c r="O60" i="13"/>
  <c r="O59" i="13"/>
  <c r="O58" i="13"/>
  <c r="O57" i="13"/>
  <c r="Q65" i="13" l="1"/>
  <c r="R65" i="13"/>
  <c r="R61" i="13"/>
  <c r="Q57" i="13"/>
  <c r="R57" i="13"/>
  <c r="Q61" i="13"/>
  <c r="S57" i="16"/>
  <c r="S32" i="16"/>
  <c r="S17" i="16"/>
  <c r="S29" i="16"/>
  <c r="V58" i="15"/>
  <c r="V25" i="15"/>
  <c r="V18" i="15"/>
  <c r="V44" i="15"/>
  <c r="V26" i="15"/>
  <c r="V47" i="15"/>
  <c r="V9" i="15"/>
  <c r="V10" i="15"/>
  <c r="V27" i="15"/>
  <c r="V39" i="15"/>
  <c r="N32" i="7"/>
  <c r="L32" i="7"/>
  <c r="J32" i="7" s="1"/>
  <c r="K32" i="7" s="1"/>
  <c r="H32" i="7" s="1"/>
  <c r="N9" i="7"/>
  <c r="L9" i="7"/>
  <c r="J9" i="7" s="1"/>
  <c r="K9" i="7" s="1"/>
  <c r="L51" i="7"/>
  <c r="J51" i="7" s="1"/>
  <c r="K51" i="7" s="1"/>
  <c r="H51" i="7" s="1"/>
  <c r="L64" i="7"/>
  <c r="J64" i="7" s="1"/>
  <c r="K64" i="7" s="1"/>
  <c r="H64" i="7" s="1"/>
  <c r="L27" i="7"/>
  <c r="J27" i="7" s="1"/>
  <c r="K27" i="7" s="1"/>
  <c r="H27" i="7" s="1"/>
  <c r="L11" i="7"/>
  <c r="J11" i="7" s="1"/>
  <c r="K11" i="7" s="1"/>
  <c r="L47" i="7"/>
  <c r="J47" i="7" s="1"/>
  <c r="K47" i="7" s="1"/>
  <c r="H47" i="7" s="1"/>
  <c r="L62" i="7"/>
  <c r="J62" i="7" s="1"/>
  <c r="K62" i="7" s="1"/>
  <c r="H62" i="7" s="1"/>
  <c r="L43" i="7"/>
  <c r="J43" i="7" s="1"/>
  <c r="K43" i="7" s="1"/>
  <c r="H43" i="7" s="1"/>
  <c r="L14" i="7"/>
  <c r="J14" i="7" s="1"/>
  <c r="K14" i="7" s="1"/>
  <c r="L46" i="7"/>
  <c r="J46" i="7" s="1"/>
  <c r="K46" i="7" s="1"/>
  <c r="H46" i="7" s="1"/>
  <c r="L35" i="7"/>
  <c r="J35" i="7" s="1"/>
  <c r="K35" i="7" s="1"/>
  <c r="H35" i="7" s="1"/>
  <c r="L23" i="7"/>
  <c r="J23" i="7" s="1"/>
  <c r="K23" i="7" s="1"/>
  <c r="L26" i="7"/>
  <c r="J26" i="7" s="1"/>
  <c r="K26" i="7" s="1"/>
  <c r="L38" i="7"/>
  <c r="J38" i="7" s="1"/>
  <c r="K38" i="7" s="1"/>
  <c r="H38" i="7" s="1"/>
  <c r="L24" i="7"/>
  <c r="J24" i="7" s="1"/>
  <c r="K24" i="7" s="1"/>
  <c r="L7" i="7"/>
  <c r="J7" i="7" s="1"/>
  <c r="K7" i="7" s="1"/>
  <c r="L25" i="7"/>
  <c r="J25" i="7" s="1"/>
  <c r="K25" i="7" s="1"/>
  <c r="L53" i="7"/>
  <c r="J53" i="7" s="1"/>
  <c r="K53" i="7" s="1"/>
  <c r="H53" i="7" s="1"/>
  <c r="M32" i="7" l="1"/>
  <c r="M9" i="7"/>
  <c r="O38" i="13"/>
  <c r="O39" i="13"/>
  <c r="O40" i="13"/>
  <c r="F34" i="5"/>
  <c r="F8" i="2"/>
  <c r="F6" i="2"/>
  <c r="F35" i="2"/>
  <c r="F42" i="1"/>
  <c r="F26" i="1"/>
  <c r="F52" i="1"/>
  <c r="F35" i="5"/>
  <c r="F62" i="5"/>
  <c r="F13" i="5"/>
  <c r="O37" i="13"/>
  <c r="R37" i="13" l="1"/>
  <c r="Q37" i="13"/>
  <c r="N7" i="9"/>
  <c r="L7" i="9"/>
  <c r="J7" i="9" s="1"/>
  <c r="K7" i="9" s="1"/>
  <c r="N43" i="7"/>
  <c r="M43" i="7" s="1"/>
  <c r="N53" i="7"/>
  <c r="M53" i="7" s="1"/>
  <c r="N62" i="7"/>
  <c r="N38" i="7"/>
  <c r="N46" i="7"/>
  <c r="M46" i="7" s="1"/>
  <c r="N26" i="7"/>
  <c r="N54" i="7"/>
  <c r="N47" i="7"/>
  <c r="N7" i="7"/>
  <c r="M7" i="7" s="1"/>
  <c r="L54" i="7"/>
  <c r="J54" i="7" s="1"/>
  <c r="K54" i="7" s="1"/>
  <c r="H54" i="7" s="1"/>
  <c r="M7" i="9" l="1"/>
  <c r="M47" i="7"/>
  <c r="M38" i="7"/>
  <c r="M54" i="7"/>
  <c r="M26" i="7"/>
  <c r="M62" i="7"/>
  <c r="N35" i="7" l="1"/>
  <c r="N25" i="7"/>
  <c r="N51" i="7"/>
  <c r="N11" i="7"/>
  <c r="N27" i="7"/>
  <c r="N14" i="7"/>
  <c r="N24" i="7"/>
  <c r="N64" i="7"/>
  <c r="N23" i="7"/>
  <c r="N42" i="3"/>
  <c r="L53" i="3"/>
  <c r="M53" i="3" l="1"/>
  <c r="J53" i="3"/>
  <c r="K53" i="3" s="1"/>
  <c r="H53" i="3" s="1"/>
  <c r="M51" i="7"/>
  <c r="M24" i="7"/>
  <c r="M64" i="7"/>
  <c r="M14" i="7"/>
  <c r="M11" i="7"/>
  <c r="M27" i="7"/>
  <c r="M25" i="7"/>
  <c r="M35" i="7"/>
  <c r="M42" i="3"/>
  <c r="M23" i="7"/>
  <c r="F50" i="1" l="1"/>
  <c r="F43" i="1"/>
  <c r="F32" i="1"/>
  <c r="S50" i="16"/>
  <c r="S31" i="16"/>
  <c r="S36" i="16"/>
  <c r="R33" i="13" l="1"/>
  <c r="Q33" i="13"/>
  <c r="F19" i="5"/>
  <c r="F32" i="5"/>
  <c r="F40" i="5"/>
  <c r="F9" i="2" l="1"/>
  <c r="F42" i="2"/>
  <c r="F53" i="2"/>
  <c r="S19" i="16" l="1"/>
  <c r="S58" i="16"/>
  <c r="S20" i="16"/>
  <c r="S48" i="16"/>
  <c r="S66" i="16"/>
  <c r="S44" i="16"/>
  <c r="S60" i="16"/>
  <c r="S55" i="16"/>
  <c r="S61" i="16"/>
  <c r="S34" i="16"/>
  <c r="S42" i="16"/>
  <c r="S43" i="16"/>
  <c r="S64" i="16"/>
  <c r="V40" i="15"/>
  <c r="V15" i="15"/>
  <c r="V21" i="15"/>
  <c r="V49" i="15"/>
  <c r="V52" i="15"/>
  <c r="V20" i="15"/>
  <c r="V35" i="15"/>
  <c r="V32" i="15"/>
  <c r="V36" i="15"/>
  <c r="V17" i="15"/>
  <c r="W17" i="15" s="1"/>
  <c r="V54" i="15"/>
  <c r="V51" i="15"/>
  <c r="V31" i="15"/>
  <c r="V16" i="15"/>
  <c r="V19" i="15"/>
  <c r="V55" i="15"/>
  <c r="V46" i="15"/>
  <c r="V57" i="15"/>
  <c r="V50" i="15"/>
  <c r="V22" i="15"/>
  <c r="V43" i="15"/>
  <c r="V56" i="15"/>
  <c r="V42" i="15"/>
  <c r="W19" i="15" l="1"/>
  <c r="W22" i="15"/>
  <c r="W9" i="15"/>
  <c r="W14" i="15"/>
  <c r="W18" i="15"/>
  <c r="W23" i="15"/>
  <c r="W25" i="15"/>
  <c r="W27" i="15"/>
  <c r="W26" i="15"/>
  <c r="W24" i="15"/>
  <c r="W28" i="15"/>
  <c r="W10" i="15"/>
  <c r="W13" i="15"/>
  <c r="W12" i="15"/>
  <c r="W11" i="15"/>
  <c r="W15" i="15"/>
  <c r="W21" i="15"/>
  <c r="W16" i="15"/>
  <c r="W20" i="15"/>
  <c r="S65" i="16"/>
  <c r="S54" i="16"/>
  <c r="S25" i="16"/>
  <c r="S13" i="16"/>
  <c r="S40" i="16"/>
  <c r="S30" i="16"/>
  <c r="S33" i="16"/>
  <c r="S10" i="16"/>
  <c r="S63" i="16"/>
  <c r="S59" i="16"/>
  <c r="S35" i="16"/>
  <c r="S9" i="16"/>
  <c r="S37" i="16"/>
  <c r="S45" i="16"/>
  <c r="S14" i="16"/>
  <c r="S52" i="16"/>
  <c r="S18" i="16"/>
  <c r="S56" i="16"/>
  <c r="S23" i="16"/>
  <c r="S62" i="16"/>
  <c r="S51" i="16"/>
  <c r="S67" i="16"/>
  <c r="S49" i="16"/>
  <c r="S24" i="16"/>
  <c r="T20" i="16" s="1"/>
  <c r="S21" i="16"/>
  <c r="S27" i="16"/>
  <c r="S12" i="16"/>
  <c r="S41" i="16"/>
  <c r="S16" i="16"/>
  <c r="O41" i="13"/>
  <c r="O42" i="13"/>
  <c r="O43" i="13"/>
  <c r="O44" i="13"/>
  <c r="O45" i="13"/>
  <c r="O46" i="13"/>
  <c r="O47" i="13"/>
  <c r="O48" i="13"/>
  <c r="O50" i="13"/>
  <c r="O52" i="13"/>
  <c r="O53" i="13"/>
  <c r="O54" i="13"/>
  <c r="O55" i="13"/>
  <c r="O56" i="13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T27" i="16" l="1"/>
  <c r="T12" i="16"/>
  <c r="T14" i="16"/>
  <c r="T25" i="16"/>
  <c r="V25" i="16" s="1"/>
  <c r="T21" i="16"/>
  <c r="T9" i="16"/>
  <c r="T30" i="16"/>
  <c r="T19" i="16"/>
  <c r="T23" i="16"/>
  <c r="T18" i="16"/>
  <c r="T10" i="16"/>
  <c r="V10" i="16" s="1"/>
  <c r="T33" i="16"/>
  <c r="T24" i="16"/>
  <c r="V24" i="16" s="1"/>
  <c r="T17" i="16"/>
  <c r="T26" i="16"/>
  <c r="T29" i="16"/>
  <c r="T28" i="16"/>
  <c r="T22" i="16"/>
  <c r="T11" i="16"/>
  <c r="T15" i="16"/>
  <c r="T32" i="16"/>
  <c r="T36" i="16"/>
  <c r="T31" i="16"/>
  <c r="V31" i="16" s="1"/>
  <c r="T16" i="16"/>
  <c r="T35" i="16"/>
  <c r="T13" i="16"/>
  <c r="T34" i="16"/>
  <c r="X24" i="12"/>
  <c r="X25" i="12"/>
  <c r="X26" i="12"/>
  <c r="X12" i="12"/>
  <c r="X17" i="12"/>
  <c r="X13" i="12"/>
  <c r="X27" i="12"/>
  <c r="S36" i="12"/>
  <c r="X36" i="12" s="1"/>
  <c r="X19" i="12"/>
  <c r="X28" i="12"/>
  <c r="S34" i="12"/>
  <c r="X34" i="12" s="1"/>
  <c r="X20" i="12"/>
  <c r="X14" i="12"/>
  <c r="S30" i="12"/>
  <c r="X30" i="12" s="1"/>
  <c r="X16" i="12"/>
  <c r="X21" i="12"/>
  <c r="X18" i="12"/>
  <c r="S35" i="12"/>
  <c r="X35" i="12" s="1"/>
  <c r="S31" i="12"/>
  <c r="X31" i="12" s="1"/>
  <c r="X10" i="12"/>
  <c r="X22" i="12"/>
  <c r="S32" i="12"/>
  <c r="X32" i="12" s="1"/>
  <c r="S33" i="12"/>
  <c r="X33" i="12" s="1"/>
  <c r="X15" i="12"/>
  <c r="S29" i="12"/>
  <c r="X29" i="12" s="1"/>
  <c r="X11" i="12"/>
  <c r="X23" i="12"/>
  <c r="S42" i="12"/>
  <c r="X42" i="12" s="1"/>
  <c r="S50" i="12"/>
  <c r="X50" i="12" s="1"/>
  <c r="S39" i="12"/>
  <c r="X39" i="12" s="1"/>
  <c r="S43" i="12"/>
  <c r="X43" i="12" s="1"/>
  <c r="S47" i="12"/>
  <c r="X47" i="12" s="1"/>
  <c r="S51" i="12"/>
  <c r="X51" i="12" s="1"/>
  <c r="S40" i="12"/>
  <c r="X40" i="12" s="1"/>
  <c r="S48" i="12"/>
  <c r="X48" i="12" s="1"/>
  <c r="S44" i="12"/>
  <c r="X44" i="12" s="1"/>
  <c r="S52" i="12"/>
  <c r="X52" i="12" s="1"/>
  <c r="S37" i="12"/>
  <c r="X37" i="12" s="1"/>
  <c r="S41" i="12"/>
  <c r="X41" i="12" s="1"/>
  <c r="S45" i="12"/>
  <c r="X45" i="12" s="1"/>
  <c r="S49" i="12"/>
  <c r="X49" i="12" s="1"/>
  <c r="S38" i="12"/>
  <c r="X38" i="12" s="1"/>
  <c r="S46" i="12"/>
  <c r="X46" i="12" s="1"/>
  <c r="S76" i="12"/>
  <c r="S53" i="12"/>
  <c r="X53" i="12" s="1"/>
  <c r="S62" i="12"/>
  <c r="X62" i="12" s="1"/>
  <c r="S63" i="12"/>
  <c r="X63" i="12" s="1"/>
  <c r="S75" i="12"/>
  <c r="S56" i="12"/>
  <c r="X56" i="12" s="1"/>
  <c r="S72" i="12"/>
  <c r="S57" i="12"/>
  <c r="X57" i="12" s="1"/>
  <c r="S65" i="12"/>
  <c r="X65" i="12" s="1"/>
  <c r="S66" i="12"/>
  <c r="X66" i="12" s="1"/>
  <c r="S71" i="12"/>
  <c r="S60" i="12"/>
  <c r="X60" i="12" s="1"/>
  <c r="X9" i="12"/>
  <c r="S73" i="12"/>
  <c r="S54" i="12"/>
  <c r="X54" i="12" s="1"/>
  <c r="S70" i="12"/>
  <c r="S59" i="12"/>
  <c r="X59" i="12" s="1"/>
  <c r="S64" i="12"/>
  <c r="X64" i="12" s="1"/>
  <c r="S61" i="12"/>
  <c r="X61" i="12" s="1"/>
  <c r="S58" i="12"/>
  <c r="X58" i="12" s="1"/>
  <c r="S74" i="12"/>
  <c r="S55" i="12"/>
  <c r="X55" i="12" s="1"/>
  <c r="S67" i="12"/>
  <c r="X67" i="12" s="1"/>
  <c r="S68" i="12"/>
  <c r="X68" i="12" s="1"/>
  <c r="S69" i="12"/>
  <c r="T41" i="16"/>
  <c r="T52" i="16"/>
  <c r="V52" i="16" s="1"/>
  <c r="V19" i="16"/>
  <c r="T53" i="16"/>
  <c r="V53" i="16" s="1"/>
  <c r="T57" i="16"/>
  <c r="V57" i="16" s="1"/>
  <c r="V12" i="16"/>
  <c r="T49" i="16"/>
  <c r="V49" i="16" s="1"/>
  <c r="V35" i="16"/>
  <c r="T50" i="16"/>
  <c r="V50" i="16" s="1"/>
  <c r="T38" i="16"/>
  <c r="T46" i="16"/>
  <c r="V46" i="16" s="1"/>
  <c r="T60" i="16"/>
  <c r="V60" i="16" s="1"/>
  <c r="T43" i="16"/>
  <c r="V43" i="16" s="1"/>
  <c r="T56" i="16"/>
  <c r="V56" i="16" s="1"/>
  <c r="T45" i="16"/>
  <c r="V45" i="16" s="1"/>
  <c r="T54" i="16"/>
  <c r="V54" i="16" s="1"/>
  <c r="T44" i="16"/>
  <c r="V44" i="16" s="1"/>
  <c r="T39" i="16"/>
  <c r="T59" i="16"/>
  <c r="V59" i="16" s="1"/>
  <c r="T48" i="16"/>
  <c r="V48" i="16" s="1"/>
  <c r="T51" i="16"/>
  <c r="V51" i="16" s="1"/>
  <c r="V30" i="16"/>
  <c r="T37" i="16"/>
  <c r="V26" i="16" s="1"/>
  <c r="T40" i="16"/>
  <c r="V23" i="16"/>
  <c r="V27" i="16"/>
  <c r="T47" i="16"/>
  <c r="V47" i="16" s="1"/>
  <c r="T42" i="16"/>
  <c r="V32" i="16" s="1"/>
  <c r="T58" i="16"/>
  <c r="V58" i="16" s="1"/>
  <c r="T55" i="16"/>
  <c r="V55" i="16" s="1"/>
  <c r="Q53" i="13"/>
  <c r="U13" i="12"/>
  <c r="U57" i="12"/>
  <c r="U53" i="12"/>
  <c r="U49" i="12"/>
  <c r="U45" i="12"/>
  <c r="U41" i="12"/>
  <c r="U37" i="12"/>
  <c r="U33" i="12"/>
  <c r="U29" i="12"/>
  <c r="U25" i="12"/>
  <c r="U21" i="12"/>
  <c r="U17" i="12"/>
  <c r="V64" i="16"/>
  <c r="V66" i="16"/>
  <c r="V68" i="16"/>
  <c r="V63" i="16"/>
  <c r="V65" i="16"/>
  <c r="V62" i="16"/>
  <c r="V61" i="16"/>
  <c r="V67" i="16"/>
  <c r="R53" i="13"/>
  <c r="R45" i="13"/>
  <c r="R41" i="13"/>
  <c r="R29" i="13"/>
  <c r="R25" i="13"/>
  <c r="U9" i="12"/>
  <c r="R21" i="13"/>
  <c r="R9" i="13"/>
  <c r="Q9" i="13"/>
  <c r="R13" i="13"/>
  <c r="T9" i="12"/>
  <c r="T33" i="12"/>
  <c r="T57" i="12"/>
  <c r="T25" i="12"/>
  <c r="T41" i="12"/>
  <c r="T37" i="12"/>
  <c r="Q41" i="13"/>
  <c r="Q25" i="13"/>
  <c r="Q21" i="13"/>
  <c r="Q13" i="13"/>
  <c r="T29" i="12"/>
  <c r="T53" i="12"/>
  <c r="T21" i="12"/>
  <c r="O51" i="13"/>
  <c r="O49" i="13"/>
  <c r="Q45" i="13"/>
  <c r="Q29" i="13"/>
  <c r="T49" i="12"/>
  <c r="T45" i="12"/>
  <c r="T17" i="12"/>
  <c r="T13" i="12"/>
  <c r="F38" i="10"/>
  <c r="F30" i="10"/>
  <c r="F27" i="10"/>
  <c r="F51" i="10"/>
  <c r="F37" i="10"/>
  <c r="F10" i="10"/>
  <c r="F13" i="10"/>
  <c r="F26" i="10"/>
  <c r="F50" i="10"/>
  <c r="F62" i="10"/>
  <c r="F55" i="10"/>
  <c r="F16" i="10"/>
  <c r="F45" i="10"/>
  <c r="F20" i="10"/>
  <c r="F47" i="10"/>
  <c r="V13" i="12" l="1"/>
  <c r="V9" i="12"/>
  <c r="V17" i="12"/>
  <c r="V21" i="12"/>
  <c r="V25" i="12"/>
  <c r="V16" i="16"/>
  <c r="V17" i="16"/>
  <c r="V13" i="16"/>
  <c r="V33" i="16"/>
  <c r="V38" i="16"/>
  <c r="V41" i="16"/>
  <c r="V73" i="12"/>
  <c r="V69" i="12"/>
  <c r="V29" i="12"/>
  <c r="V33" i="12"/>
  <c r="V9" i="16"/>
  <c r="V39" i="16"/>
  <c r="V15" i="16"/>
  <c r="V34" i="16"/>
  <c r="V14" i="16"/>
  <c r="V20" i="16"/>
  <c r="V11" i="16"/>
  <c r="V21" i="16"/>
  <c r="V28" i="16"/>
  <c r="V36" i="16"/>
  <c r="V37" i="16"/>
  <c r="V22" i="16"/>
  <c r="V40" i="16"/>
  <c r="V18" i="16"/>
  <c r="V42" i="16"/>
  <c r="V29" i="16"/>
  <c r="P49" i="13"/>
  <c r="U49" i="13" s="1"/>
  <c r="P51" i="13"/>
  <c r="U51" i="13" s="1"/>
  <c r="V37" i="12"/>
  <c r="V53" i="12"/>
  <c r="V61" i="12"/>
  <c r="V65" i="12"/>
  <c r="V41" i="12"/>
  <c r="V57" i="12"/>
  <c r="V45" i="12"/>
  <c r="V49" i="12"/>
  <c r="P44" i="13"/>
  <c r="U44" i="13" s="1"/>
  <c r="P59" i="13"/>
  <c r="U59" i="13" s="1"/>
  <c r="U19" i="13"/>
  <c r="U26" i="13"/>
  <c r="U35" i="13"/>
  <c r="U10" i="13"/>
  <c r="U11" i="13"/>
  <c r="U13" i="13"/>
  <c r="P39" i="13"/>
  <c r="U39" i="13" s="1"/>
  <c r="P55" i="13"/>
  <c r="U55" i="13" s="1"/>
  <c r="P46" i="13"/>
  <c r="U46" i="13" s="1"/>
  <c r="P53" i="13"/>
  <c r="U53" i="13" s="1"/>
  <c r="U20" i="13"/>
  <c r="P48" i="13"/>
  <c r="U48" i="13" s="1"/>
  <c r="U27" i="13"/>
  <c r="U33" i="13"/>
  <c r="U32" i="13"/>
  <c r="P37" i="13"/>
  <c r="U37" i="13" s="1"/>
  <c r="U22" i="13"/>
  <c r="U30" i="13"/>
  <c r="U18" i="13"/>
  <c r="P41" i="13"/>
  <c r="U41" i="13" s="1"/>
  <c r="P52" i="13"/>
  <c r="U52" i="13" s="1"/>
  <c r="U12" i="13"/>
  <c r="U16" i="13"/>
  <c r="P54" i="13"/>
  <c r="U54" i="13" s="1"/>
  <c r="U31" i="13"/>
  <c r="P58" i="13"/>
  <c r="U58" i="13" s="1"/>
  <c r="U36" i="13"/>
  <c r="P57" i="13"/>
  <c r="U57" i="13" s="1"/>
  <c r="U29" i="13"/>
  <c r="U14" i="13"/>
  <c r="U17" i="13"/>
  <c r="P45" i="13"/>
  <c r="U45" i="13" s="1"/>
  <c r="P43" i="13"/>
  <c r="U43" i="13" s="1"/>
  <c r="U24" i="13"/>
  <c r="U15" i="13"/>
  <c r="P40" i="13"/>
  <c r="U40" i="13" s="1"/>
  <c r="U21" i="13"/>
  <c r="P60" i="13"/>
  <c r="U60" i="13" s="1"/>
  <c r="U9" i="13"/>
  <c r="U25" i="13"/>
  <c r="P38" i="13"/>
  <c r="U38" i="13" s="1"/>
  <c r="U34" i="13"/>
  <c r="U28" i="13"/>
  <c r="P50" i="13"/>
  <c r="U50" i="13" s="1"/>
  <c r="P42" i="13"/>
  <c r="U42" i="13" s="1"/>
  <c r="P47" i="13"/>
  <c r="U47" i="13" s="1"/>
  <c r="U23" i="13"/>
  <c r="P56" i="13"/>
  <c r="U56" i="13" s="1"/>
  <c r="U64" i="13"/>
  <c r="U65" i="13"/>
  <c r="U68" i="13"/>
  <c r="U62" i="13"/>
  <c r="R17" i="13"/>
  <c r="S29" i="13" s="1"/>
  <c r="R49" i="13"/>
  <c r="U61" i="13"/>
  <c r="U67" i="13"/>
  <c r="U63" i="13"/>
  <c r="U66" i="13"/>
  <c r="Q17" i="13"/>
  <c r="Q49" i="13"/>
  <c r="F10" i="2"/>
  <c r="F19" i="2"/>
  <c r="F50" i="2"/>
  <c r="F61" i="2"/>
  <c r="F13" i="2"/>
  <c r="F36" i="2"/>
  <c r="F23" i="2"/>
  <c r="F60" i="2"/>
  <c r="F56" i="2"/>
  <c r="F27" i="2"/>
  <c r="F20" i="2"/>
  <c r="F38" i="2"/>
  <c r="F26" i="2"/>
  <c r="F51" i="2"/>
  <c r="F59" i="2"/>
  <c r="F37" i="2"/>
  <c r="F12" i="2"/>
  <c r="F30" i="2"/>
  <c r="F22" i="2"/>
  <c r="F45" i="2"/>
  <c r="F46" i="2"/>
  <c r="F62" i="2"/>
  <c r="F28" i="2"/>
  <c r="S25" i="13" l="1"/>
  <c r="S33" i="13"/>
  <c r="S9" i="13"/>
  <c r="S17" i="13"/>
  <c r="S21" i="13"/>
  <c r="S13" i="13"/>
  <c r="S41" i="13"/>
  <c r="S37" i="13"/>
  <c r="S49" i="13"/>
  <c r="S45" i="13"/>
  <c r="S57" i="13"/>
  <c r="S53" i="13"/>
  <c r="F55" i="1"/>
  <c r="F37" i="1"/>
  <c r="F17" i="1"/>
  <c r="F49" i="1"/>
  <c r="F48" i="1"/>
  <c r="F13" i="1"/>
  <c r="F56" i="1"/>
  <c r="F21" i="1"/>
  <c r="F47" i="1"/>
  <c r="F59" i="1"/>
  <c r="F14" i="1"/>
  <c r="F10" i="1"/>
  <c r="F46" i="1"/>
  <c r="F27" i="1"/>
  <c r="F11" i="1"/>
  <c r="F9" i="1"/>
  <c r="F23" i="1"/>
  <c r="F15" i="1"/>
  <c r="F33" i="1"/>
  <c r="F61" i="1"/>
  <c r="F16" i="1"/>
  <c r="F25" i="1"/>
  <c r="F58" i="5"/>
  <c r="F65" i="5"/>
  <c r="F64" i="5"/>
  <c r="F12" i="5"/>
  <c r="F31" i="5"/>
  <c r="F22" i="5"/>
  <c r="F7" i="5"/>
  <c r="F52" i="5"/>
  <c r="F59" i="5"/>
  <c r="F8" i="5"/>
  <c r="F18" i="5"/>
  <c r="F38" i="5"/>
  <c r="F47" i="5"/>
  <c r="F49" i="5"/>
  <c r="F23" i="5"/>
  <c r="F29" i="5"/>
  <c r="F53" i="5"/>
  <c r="F55" i="5"/>
  <c r="F42" i="5"/>
  <c r="F44" i="5"/>
  <c r="F63" i="5"/>
  <c r="F30" i="5"/>
  <c r="F14" i="5"/>
  <c r="F37" i="5"/>
  <c r="F16" i="5"/>
  <c r="F43" i="5"/>
  <c r="F51" i="5"/>
  <c r="F45" i="5"/>
  <c r="F56" i="5"/>
  <c r="F21" i="5"/>
  <c r="F15" i="5"/>
  <c r="F20" i="5"/>
  <c r="F61" i="5"/>
  <c r="F36" i="5"/>
  <c r="F48" i="5"/>
  <c r="F27" i="5"/>
  <c r="F6" i="5"/>
  <c r="F17" i="5"/>
  <c r="F60" i="5"/>
  <c r="F25" i="5"/>
  <c r="F26" i="5"/>
  <c r="F57" i="5"/>
  <c r="F54" i="5"/>
  <c r="F50" i="5"/>
  <c r="F14" i="2" l="1"/>
  <c r="F55" i="2"/>
  <c r="F15" i="2"/>
  <c r="F34" i="2"/>
  <c r="F44" i="2"/>
  <c r="F64" i="2"/>
  <c r="F29" i="2"/>
  <c r="F31" i="2"/>
  <c r="F11" i="2"/>
  <c r="F40" i="2"/>
  <c r="F58" i="2"/>
  <c r="F54" i="2"/>
  <c r="F49" i="2"/>
  <c r="F52" i="2"/>
  <c r="F65" i="2"/>
  <c r="F57" i="2"/>
  <c r="F18" i="2"/>
  <c r="F21" i="2"/>
  <c r="F17" i="2"/>
  <c r="F48" i="2"/>
  <c r="F63" i="2"/>
  <c r="F32" i="2"/>
  <c r="F6" i="1" l="1"/>
  <c r="F36" i="1"/>
  <c r="F60" i="1"/>
  <c r="F44" i="1"/>
  <c r="F22" i="1"/>
  <c r="F45" i="1" l="1"/>
  <c r="F38" i="1"/>
  <c r="F35" i="1"/>
  <c r="F24" i="1" l="1"/>
  <c r="F63" i="1"/>
  <c r="F39" i="1"/>
  <c r="F54" i="1"/>
  <c r="F53" i="1"/>
  <c r="F18" i="1"/>
  <c r="F29" i="1"/>
  <c r="F64" i="1"/>
  <c r="F57" i="1"/>
  <c r="F40" i="1"/>
  <c r="F34" i="1"/>
  <c r="F28" i="1"/>
  <c r="F41" i="1"/>
  <c r="F19" i="1"/>
  <c r="F51" i="1"/>
  <c r="F62" i="1"/>
  <c r="F58" i="1"/>
  <c r="F30" i="1"/>
  <c r="F20" i="1"/>
  <c r="V30" i="15"/>
  <c r="Y16" i="15" l="1"/>
  <c r="Y9" i="15"/>
  <c r="Y23" i="15"/>
  <c r="Y17" i="15"/>
  <c r="W32" i="15"/>
  <c r="Y32" i="15" s="1"/>
  <c r="W36" i="15"/>
  <c r="Y36" i="15" s="1"/>
  <c r="W33" i="15"/>
  <c r="Y33" i="15" s="1"/>
  <c r="Y10" i="15"/>
  <c r="W31" i="15"/>
  <c r="Y31" i="15" s="1"/>
  <c r="W29" i="15"/>
  <c r="Y29" i="15" s="1"/>
  <c r="Y27" i="15"/>
  <c r="Y28" i="15"/>
  <c r="Y20" i="15"/>
  <c r="Y14" i="15"/>
  <c r="W34" i="15"/>
  <c r="W35" i="15"/>
  <c r="Y35" i="15" s="1"/>
  <c r="Y26" i="15"/>
  <c r="Y25" i="15"/>
  <c r="W30" i="15"/>
  <c r="Y30" i="15" s="1"/>
  <c r="Y13" i="15"/>
  <c r="Y22" i="15"/>
  <c r="Y24" i="15"/>
  <c r="Y12" i="15"/>
  <c r="W43" i="15"/>
  <c r="Y43" i="15" s="1"/>
  <c r="W57" i="15"/>
  <c r="Y57" i="15" s="1"/>
  <c r="W47" i="15"/>
  <c r="Y47" i="15" s="1"/>
  <c r="W68" i="15"/>
  <c r="Y68" i="15" s="1"/>
  <c r="W66" i="15"/>
  <c r="Y66" i="15" s="1"/>
  <c r="W67" i="15"/>
  <c r="Y67" i="15" s="1"/>
  <c r="Y34" i="15"/>
  <c r="W65" i="15"/>
  <c r="Y65" i="15" s="1"/>
  <c r="W55" i="15"/>
  <c r="Y55" i="15" s="1"/>
  <c r="W50" i="15"/>
  <c r="Y50" i="15" s="1"/>
  <c r="W46" i="15"/>
  <c r="Y46" i="15" s="1"/>
  <c r="W61" i="15"/>
  <c r="Y61" i="15" s="1"/>
  <c r="W64" i="15"/>
  <c r="Y64" i="15" s="1"/>
  <c r="W63" i="15"/>
  <c r="Y63" i="15" s="1"/>
  <c r="W38" i="15"/>
  <c r="Y38" i="15" s="1"/>
  <c r="W62" i="15"/>
  <c r="Y62" i="15" s="1"/>
  <c r="W51" i="15"/>
  <c r="Y51" i="15" s="1"/>
  <c r="W54" i="15"/>
  <c r="Y54" i="15" s="1"/>
  <c r="W52" i="15"/>
  <c r="Y52" i="15" s="1"/>
  <c r="W60" i="15"/>
  <c r="Y60" i="15" s="1"/>
  <c r="Y18" i="15"/>
  <c r="W59" i="15"/>
  <c r="Y59" i="15" s="1"/>
  <c r="W53" i="15"/>
  <c r="Y53" i="15" s="1"/>
  <c r="W45" i="15"/>
  <c r="Y45" i="15" s="1"/>
  <c r="W49" i="15"/>
  <c r="Y49" i="15" s="1"/>
  <c r="W42" i="15"/>
  <c r="Y42" i="15" s="1"/>
  <c r="W56" i="15"/>
  <c r="Y56" i="15" s="1"/>
  <c r="W40" i="15"/>
  <c r="Y40" i="15" s="1"/>
  <c r="Y11" i="15"/>
  <c r="W41" i="15"/>
  <c r="Y41" i="15" s="1"/>
  <c r="Y15" i="15"/>
  <c r="W48" i="15"/>
  <c r="Y48" i="15" s="1"/>
  <c r="W37" i="15"/>
  <c r="Y37" i="15" s="1"/>
  <c r="Y19" i="15"/>
  <c r="W44" i="15"/>
  <c r="Y44" i="15" s="1"/>
  <c r="Y21" i="15"/>
  <c r="W39" i="15"/>
  <c r="Y39" i="15" s="1"/>
  <c r="W58" i="15"/>
  <c r="Y58" i="15" s="1"/>
</calcChain>
</file>

<file path=xl/sharedStrings.xml><?xml version="1.0" encoding="utf-8"?>
<sst xmlns="http://schemas.openxmlformats.org/spreadsheetml/2006/main" count="1216" uniqueCount="169">
  <si>
    <t>chlapci - shyby</t>
  </si>
  <si>
    <t>Příjmení</t>
  </si>
  <si>
    <t>Jméno</t>
  </si>
  <si>
    <t>Rok narození</t>
  </si>
  <si>
    <t>Škola</t>
  </si>
  <si>
    <t>Počet</t>
  </si>
  <si>
    <t>Bodů</t>
  </si>
  <si>
    <t>Pořadí</t>
  </si>
  <si>
    <t>Tomáš</t>
  </si>
  <si>
    <t>chlapci - tlaky</t>
  </si>
  <si>
    <t>chlapci - trojskok</t>
  </si>
  <si>
    <t>pokus1</t>
  </si>
  <si>
    <t>pokus2</t>
  </si>
  <si>
    <t>pokus3</t>
  </si>
  <si>
    <t>chlapci - vznosy</t>
  </si>
  <si>
    <t xml:space="preserve">                        ředitel soutěže:  Lukáš Strouhal</t>
  </si>
  <si>
    <t xml:space="preserve">               ředitel soutěže:  Lukáš Strouhal</t>
  </si>
  <si>
    <t xml:space="preserve">                                               ředitel soutěže:  Lukáš Strouhal</t>
  </si>
  <si>
    <t>SŠTaS Karviná</t>
  </si>
  <si>
    <t>Daniel</t>
  </si>
  <si>
    <t>OA Český Těšín</t>
  </si>
  <si>
    <t>Body</t>
  </si>
  <si>
    <t>dívky - hod míčem</t>
  </si>
  <si>
    <t>dívky - šplh</t>
  </si>
  <si>
    <t>dívky - trojskok</t>
  </si>
  <si>
    <t>Výkon</t>
  </si>
  <si>
    <t>dívky - sedy-lehy</t>
  </si>
  <si>
    <t xml:space="preserve"> družstva</t>
  </si>
  <si>
    <t xml:space="preserve"> jednotlivců</t>
  </si>
  <si>
    <t>body</t>
  </si>
  <si>
    <t>výkon</t>
  </si>
  <si>
    <t>Poř.</t>
  </si>
  <si>
    <t>Body  družstva</t>
  </si>
  <si>
    <t>Celkem bodů</t>
  </si>
  <si>
    <t>Sed-leh</t>
  </si>
  <si>
    <t>Hod</t>
  </si>
  <si>
    <t>Trojskok</t>
  </si>
  <si>
    <t>Šplh</t>
  </si>
  <si>
    <t>Ročník</t>
  </si>
  <si>
    <t>Kategorie: V. dívky</t>
  </si>
  <si>
    <t>Místo konání: SŠTaS Karviná</t>
  </si>
  <si>
    <t>Body družstva</t>
  </si>
  <si>
    <t>Vznosy</t>
  </si>
  <si>
    <t>Shyby</t>
  </si>
  <si>
    <t>Tlak</t>
  </si>
  <si>
    <t>Místo konání: SŠTaS  Karviná</t>
  </si>
  <si>
    <t>poř.</t>
  </si>
  <si>
    <t>Místo konání: Karviná</t>
  </si>
  <si>
    <t>Kategorie: Chlapci</t>
  </si>
  <si>
    <t>Adéla</t>
  </si>
  <si>
    <t>Michaela</t>
  </si>
  <si>
    <t>Cel.pořadí</t>
  </si>
  <si>
    <t>Lukáš</t>
  </si>
  <si>
    <t>Cel. pořadí</t>
  </si>
  <si>
    <t>nej.pokus</t>
  </si>
  <si>
    <t xml:space="preserve">SŠTaS Karviná </t>
  </si>
  <si>
    <t>DÍVKY - SOUTĚŽ DRUŽSTEV</t>
  </si>
  <si>
    <t>CHLAPCI - SOUTĚŽ DRUŽSTEV</t>
  </si>
  <si>
    <t>nepsat nulu</t>
  </si>
  <si>
    <t xml:space="preserve">pořadí </t>
  </si>
  <si>
    <t>Gibiecová</t>
  </si>
  <si>
    <t>Vojtěch</t>
  </si>
  <si>
    <t>David</t>
  </si>
  <si>
    <t>Schejbalová</t>
  </si>
  <si>
    <t>Petra</t>
  </si>
  <si>
    <t>Dejová</t>
  </si>
  <si>
    <t>Kadlecová</t>
  </si>
  <si>
    <t>Adámek</t>
  </si>
  <si>
    <t>Šimon</t>
  </si>
  <si>
    <t>Balcárek</t>
  </si>
  <si>
    <t>Výsledková listina - krajské  kolo čtyřboje - dívky, chlapci</t>
  </si>
  <si>
    <t>Filip</t>
  </si>
  <si>
    <t>Sikora</t>
  </si>
  <si>
    <t xml:space="preserve">Gymnázium Fr. Živného Bohumín </t>
  </si>
  <si>
    <t xml:space="preserve">Gymnázium Fr. Živného  Bohumín </t>
  </si>
  <si>
    <t>Lucie</t>
  </si>
  <si>
    <t>Zsibrita</t>
  </si>
  <si>
    <t>Denis</t>
  </si>
  <si>
    <t>Brož</t>
  </si>
  <si>
    <t>SPŠ Karviná</t>
  </si>
  <si>
    <t>Miroslav</t>
  </si>
  <si>
    <t>Čudek</t>
  </si>
  <si>
    <t>Marek</t>
  </si>
  <si>
    <t>Velčovský</t>
  </si>
  <si>
    <t>SOŠ OOM Karviná</t>
  </si>
  <si>
    <t>Pszczólka</t>
  </si>
  <si>
    <t>Wilk</t>
  </si>
  <si>
    <t>Roman</t>
  </si>
  <si>
    <t>Czyž</t>
  </si>
  <si>
    <t>Josef</t>
  </si>
  <si>
    <t>Karel</t>
  </si>
  <si>
    <t>Gymn. Fr. Živného Bohumín  A</t>
  </si>
  <si>
    <t>Gymn. Fr. Živného Bohumín A</t>
  </si>
  <si>
    <t>Gymn. Fr. Živného Bohumín B</t>
  </si>
  <si>
    <t>Bodzenza</t>
  </si>
  <si>
    <t>Zvrtková</t>
  </si>
  <si>
    <t>Markéta</t>
  </si>
  <si>
    <t>Mitrengová</t>
  </si>
  <si>
    <t>Halová</t>
  </si>
  <si>
    <t>Sára</t>
  </si>
  <si>
    <t>Kotasová</t>
  </si>
  <si>
    <t>Veronika</t>
  </si>
  <si>
    <t>Pazourková</t>
  </si>
  <si>
    <t>Miroslava</t>
  </si>
  <si>
    <t>Gymn. Fr. Živného Bohumín</t>
  </si>
  <si>
    <r>
      <rPr>
        <sz val="11"/>
        <color indexed="8"/>
        <rFont val="Arial Unicode MS"/>
        <family val="2"/>
        <charset val="238"/>
      </rPr>
      <t>7.2. 2019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</si>
  <si>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>Výsledková listina - okresní  kolo čtyřboje - chlapci</t>
  </si>
  <si>
    <t>Mocko</t>
  </si>
  <si>
    <t>Stromský</t>
  </si>
  <si>
    <t>Bartošek</t>
  </si>
  <si>
    <t>Jakub</t>
  </si>
  <si>
    <t>Mikuláš</t>
  </si>
  <si>
    <t>Penkala</t>
  </si>
  <si>
    <t>Výsledková listina - okresní  kolo čtyřboje - chlapcii</t>
  </si>
  <si>
    <t>Výsledková listina - okresní  kolo čtyřboje - dívky</t>
  </si>
  <si>
    <r>
      <rPr>
        <sz val="11"/>
        <color indexed="8"/>
        <rFont val="Arial Unicode MS"/>
        <family val="2"/>
        <charset val="238"/>
      </rPr>
      <t>Datum: 7. 2. 2019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</si>
  <si>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>Martynková</t>
  </si>
  <si>
    <t>Tereza</t>
  </si>
  <si>
    <t>Bonczková</t>
  </si>
  <si>
    <t>Dorota</t>
  </si>
  <si>
    <t>Stonawská</t>
  </si>
  <si>
    <t xml:space="preserve">Datum: 7.2. 2019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</si>
  <si>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7.2. 2019</t>
  </si>
  <si>
    <t>Miterková</t>
  </si>
  <si>
    <t>Nikola</t>
  </si>
  <si>
    <t>Serišová</t>
  </si>
  <si>
    <t>Staniszová</t>
  </si>
  <si>
    <t>SŠTaS  Karviná</t>
  </si>
  <si>
    <t>Macošková</t>
  </si>
  <si>
    <t>Magda</t>
  </si>
  <si>
    <t>SOŠ OOM Karviná A</t>
  </si>
  <si>
    <t>Hírešová</t>
  </si>
  <si>
    <t>Pindurová</t>
  </si>
  <si>
    <t>Simona</t>
  </si>
  <si>
    <t>Vrábelová</t>
  </si>
  <si>
    <t>Jana</t>
  </si>
  <si>
    <t>Janovská</t>
  </si>
  <si>
    <t>Eliška</t>
  </si>
  <si>
    <t>SOŠ OOM Karviná B</t>
  </si>
  <si>
    <t>Roszka</t>
  </si>
  <si>
    <t>Šochman</t>
  </si>
  <si>
    <t>Walusza</t>
  </si>
  <si>
    <t>Vosáhlo</t>
  </si>
  <si>
    <t>Berčík</t>
  </si>
  <si>
    <t>Duda</t>
  </si>
  <si>
    <t>Jurok</t>
  </si>
  <si>
    <t>Obluk</t>
  </si>
  <si>
    <t>Jiří</t>
  </si>
  <si>
    <t>Vachtarčíková</t>
  </si>
  <si>
    <t>Karolína</t>
  </si>
  <si>
    <t xml:space="preserve">Hujová </t>
  </si>
  <si>
    <t>Kristýna</t>
  </si>
  <si>
    <t>Herec</t>
  </si>
  <si>
    <t>Pavlásek</t>
  </si>
  <si>
    <t>Dominik</t>
  </si>
  <si>
    <t>Byrtus</t>
  </si>
  <si>
    <t>Ondřej</t>
  </si>
  <si>
    <t>Eduard</t>
  </si>
  <si>
    <t>Albrechtova Č. Těšín</t>
  </si>
  <si>
    <t>Gryc</t>
  </si>
  <si>
    <t>Matěj</t>
  </si>
  <si>
    <t>Weber</t>
  </si>
  <si>
    <t>Dan</t>
  </si>
  <si>
    <t>Lokajová</t>
  </si>
  <si>
    <t>Gemela</t>
  </si>
  <si>
    <t>Jaroslav</t>
  </si>
  <si>
    <t>Brejcha</t>
  </si>
  <si>
    <t>Marcel</t>
  </si>
  <si>
    <t>Albrechtova Český Těšín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</si>
</sst>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&quot;.&quot;"/>
    <numFmt numFmtId="165" formatCode="0.0"/>
    <numFmt numFmtId="166" formatCode="0;[Red]0"/>
    <numFmt numFmtId="167" formatCode="0.0;[Red]0.0"/>
    <numFmt numFmtId="168" formatCode="0.00;[Red]0.00"/>
  </numFmts>
  <fonts count="6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 CE"/>
      <charset val="238"/>
    </font>
    <font>
      <sz val="11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 CE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1"/>
      <color indexed="8"/>
      <name val="Arial Unicode MS"/>
      <family val="2"/>
      <charset val="238"/>
    </font>
    <font>
      <b/>
      <sz val="11"/>
      <color rgb="FFFF0000"/>
      <name val="Calibri"/>
      <family val="2"/>
      <charset val="238"/>
    </font>
    <font>
      <b/>
      <sz val="2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rgb="FFC00000"/>
      <name val="Arial CE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 CE"/>
      <charset val="238"/>
    </font>
    <font>
      <sz val="10"/>
      <color indexed="8"/>
      <name val="Arial CE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8"/>
      <name val="Arial CE"/>
      <charset val="238"/>
    </font>
    <font>
      <b/>
      <sz val="11"/>
      <color rgb="FFC00000"/>
      <name val="Arial CE"/>
      <charset val="238"/>
    </font>
    <font>
      <sz val="11"/>
      <color rgb="FFFF0000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double">
        <color indexed="64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8"/>
      </right>
      <top style="medium">
        <color indexed="8"/>
      </top>
      <bottom/>
      <diagonal/>
    </border>
    <border>
      <left style="double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8"/>
      </top>
      <bottom/>
      <diagonal/>
    </border>
    <border>
      <left style="double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0" fontId="18" fillId="0" borderId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1" fillId="8" borderId="0" applyNumberFormat="0" applyBorder="0" applyAlignment="0" applyProtection="0"/>
    <xf numFmtId="0" fontId="32" fillId="25" borderId="86" applyNumberFormat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0" borderId="87" applyNumberFormat="0" applyFill="0" applyAlignment="0" applyProtection="0"/>
    <xf numFmtId="0" fontId="36" fillId="0" borderId="88" applyNumberFormat="0" applyFill="0" applyAlignment="0" applyProtection="0"/>
    <xf numFmtId="0" fontId="37" fillId="0" borderId="89" applyNumberFormat="0" applyFill="0" applyAlignment="0" applyProtection="0"/>
    <xf numFmtId="0" fontId="37" fillId="0" borderId="0" applyNumberFormat="0" applyFill="0" applyBorder="0" applyAlignment="0" applyProtection="0"/>
    <xf numFmtId="0" fontId="38" fillId="26" borderId="90" applyNumberFormat="0" applyAlignment="0" applyProtection="0"/>
    <xf numFmtId="0" fontId="39" fillId="12" borderId="86" applyNumberFormat="0" applyAlignment="0" applyProtection="0"/>
    <xf numFmtId="0" fontId="40" fillId="0" borderId="91" applyNumberFormat="0" applyFill="0" applyAlignment="0" applyProtection="0"/>
    <xf numFmtId="0" fontId="41" fillId="27" borderId="0" applyNumberFormat="0" applyBorder="0" applyAlignment="0" applyProtection="0"/>
    <xf numFmtId="0" fontId="18" fillId="28" borderId="92" applyNumberFormat="0" applyAlignment="0" applyProtection="0"/>
    <xf numFmtId="0" fontId="42" fillId="25" borderId="93" applyNumberFormat="0" applyAlignment="0" applyProtection="0"/>
    <xf numFmtId="0" fontId="43" fillId="0" borderId="0" applyNumberFormat="0" applyFill="0" applyBorder="0" applyAlignment="0" applyProtection="0"/>
    <xf numFmtId="0" fontId="44" fillId="0" borderId="94" applyNumberFormat="0" applyFill="0" applyAlignment="0" applyProtection="0"/>
    <xf numFmtId="0" fontId="45" fillId="0" borderId="0" applyNumberFormat="0" applyFill="0" applyBorder="0" applyAlignment="0" applyProtection="0"/>
  </cellStyleXfs>
  <cellXfs count="12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7" xfId="0" applyFont="1" applyBorder="1"/>
    <xf numFmtId="0" fontId="2" fillId="0" borderId="10" xfId="0" applyFont="1" applyBorder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4" xfId="0" applyFont="1" applyBorder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1" fontId="2" fillId="2" borderId="5" xfId="0" applyNumberFormat="1" applyFont="1" applyFill="1" applyBorder="1"/>
    <xf numFmtId="0" fontId="2" fillId="0" borderId="7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10" xfId="0" applyFont="1" applyBorder="1"/>
    <xf numFmtId="0" fontId="8" fillId="0" borderId="24" xfId="0" applyFont="1" applyBorder="1"/>
    <xf numFmtId="49" fontId="8" fillId="0" borderId="24" xfId="1" applyNumberFormat="1" applyFont="1" applyBorder="1" applyAlignment="1">
      <alignment horizontal="left"/>
    </xf>
    <xf numFmtId="0" fontId="8" fillId="0" borderId="8" xfId="0" applyFont="1" applyBorder="1"/>
    <xf numFmtId="0" fontId="8" fillId="0" borderId="25" xfId="0" applyFont="1" applyBorder="1"/>
    <xf numFmtId="0" fontId="8" fillId="0" borderId="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49" fontId="8" fillId="0" borderId="10" xfId="1" applyNumberFormat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8" xfId="1" applyFont="1" applyBorder="1" applyAlignment="1">
      <alignment horizontal="left"/>
    </xf>
    <xf numFmtId="0" fontId="8" fillId="0" borderId="25" xfId="1" applyFont="1" applyBorder="1" applyAlignment="1">
      <alignment horizontal="left"/>
    </xf>
    <xf numFmtId="0" fontId="3" fillId="0" borderId="33" xfId="0" applyFont="1" applyBorder="1"/>
    <xf numFmtId="0" fontId="1" fillId="0" borderId="0" xfId="0" applyFont="1" applyAlignment="1">
      <alignment horizontal="center" vertical="center" wrapText="1"/>
    </xf>
    <xf numFmtId="165" fontId="2" fillId="2" borderId="22" xfId="0" applyNumberFormat="1" applyFont="1" applyFill="1" applyBorder="1"/>
    <xf numFmtId="165" fontId="2" fillId="2" borderId="23" xfId="0" applyNumberFormat="1" applyFont="1" applyFill="1" applyBorder="1"/>
    <xf numFmtId="49" fontId="8" fillId="0" borderId="7" xfId="1" applyNumberFormat="1" applyFont="1" applyBorder="1" applyAlignment="1" applyProtection="1">
      <alignment horizontal="left" vertical="center"/>
    </xf>
    <xf numFmtId="49" fontId="8" fillId="0" borderId="32" xfId="1" applyNumberFormat="1" applyFont="1" applyBorder="1" applyAlignment="1">
      <alignment horizontal="left"/>
    </xf>
    <xf numFmtId="0" fontId="0" fillId="0" borderId="33" xfId="0" applyBorder="1"/>
    <xf numFmtId="165" fontId="0" fillId="0" borderId="0" xfId="0" applyNumberFormat="1"/>
    <xf numFmtId="165" fontId="0" fillId="0" borderId="0" xfId="0" applyNumberFormat="1" applyAlignment="1">
      <alignment horizontal="right"/>
    </xf>
    <xf numFmtId="1" fontId="11" fillId="2" borderId="5" xfId="0" applyNumberFormat="1" applyFont="1" applyFill="1" applyBorder="1" applyAlignment="1">
      <alignment horizontal="right"/>
    </xf>
    <xf numFmtId="0" fontId="9" fillId="0" borderId="2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8" fillId="0" borderId="36" xfId="1" applyFont="1" applyBorder="1" applyAlignment="1">
      <alignment horizontal="left"/>
    </xf>
    <xf numFmtId="0" fontId="8" fillId="0" borderId="37" xfId="1" applyFont="1" applyBorder="1" applyAlignment="1">
      <alignment horizontal="center"/>
    </xf>
    <xf numFmtId="0" fontId="8" fillId="0" borderId="37" xfId="1" applyFont="1" applyBorder="1" applyAlignment="1">
      <alignment horizontal="left"/>
    </xf>
    <xf numFmtId="49" fontId="8" fillId="0" borderId="38" xfId="1" applyNumberFormat="1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1" fontId="9" fillId="0" borderId="10" xfId="0" applyNumberFormat="1" applyFont="1" applyBorder="1" applyAlignment="1" applyProtection="1">
      <alignment horizontal="left"/>
      <protection locked="0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2" fillId="6" borderId="43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/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/>
    </xf>
    <xf numFmtId="0" fontId="14" fillId="0" borderId="0" xfId="0" applyFont="1"/>
    <xf numFmtId="0" fontId="0" fillId="0" borderId="0" xfId="0" applyBorder="1"/>
    <xf numFmtId="1" fontId="11" fillId="2" borderId="8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0" fillId="0" borderId="0" xfId="0" applyNumberFormat="1"/>
    <xf numFmtId="0" fontId="10" fillId="0" borderId="0" xfId="0" applyFont="1"/>
    <xf numFmtId="165" fontId="16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1" fontId="11" fillId="0" borderId="10" xfId="0" applyNumberFormat="1" applyFont="1" applyBorder="1" applyAlignment="1">
      <alignment horizontal="right"/>
    </xf>
    <xf numFmtId="1" fontId="11" fillId="2" borderId="37" xfId="0" applyNumberFormat="1" applyFont="1" applyFill="1" applyBorder="1" applyAlignment="1">
      <alignment horizontal="right"/>
    </xf>
    <xf numFmtId="1" fontId="11" fillId="2" borderId="36" xfId="0" applyNumberFormat="1" applyFont="1" applyFill="1" applyBorder="1" applyAlignment="1">
      <alignment horizontal="right"/>
    </xf>
    <xf numFmtId="1" fontId="11" fillId="0" borderId="24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1" fontId="11" fillId="0" borderId="32" xfId="0" applyNumberFormat="1" applyFont="1" applyBorder="1" applyAlignment="1">
      <alignment horizontal="right"/>
    </xf>
    <xf numFmtId="0" fontId="14" fillId="0" borderId="0" xfId="0" applyFont="1" applyAlignment="1"/>
    <xf numFmtId="0" fontId="18" fillId="0" borderId="0" xfId="2"/>
    <xf numFmtId="0" fontId="18" fillId="0" borderId="45" xfId="2" applyBorder="1"/>
    <xf numFmtId="0" fontId="8" fillId="0" borderId="51" xfId="1" applyFont="1" applyBorder="1" applyAlignment="1">
      <alignment horizontal="center"/>
    </xf>
    <xf numFmtId="0" fontId="8" fillId="0" borderId="51" xfId="1" applyFont="1" applyBorder="1" applyAlignment="1">
      <alignment horizontal="left"/>
    </xf>
    <xf numFmtId="49" fontId="8" fillId="0" borderId="52" xfId="1" applyNumberFormat="1" applyFont="1" applyBorder="1" applyAlignment="1">
      <alignment horizontal="left"/>
    </xf>
    <xf numFmtId="0" fontId="8" fillId="0" borderId="5" xfId="1" applyFont="1" applyBorder="1" applyAlignment="1">
      <alignment horizontal="center"/>
    </xf>
    <xf numFmtId="0" fontId="8" fillId="0" borderId="59" xfId="1" applyFont="1" applyBorder="1" applyAlignment="1">
      <alignment horizontal="center"/>
    </xf>
    <xf numFmtId="49" fontId="8" fillId="0" borderId="60" xfId="1" applyNumberFormat="1" applyFont="1" applyBorder="1" applyAlignment="1">
      <alignment horizontal="left"/>
    </xf>
    <xf numFmtId="0" fontId="9" fillId="0" borderId="25" xfId="2" applyFont="1" applyBorder="1" applyAlignment="1">
      <alignment horizontal="center"/>
    </xf>
    <xf numFmtId="0" fontId="18" fillId="0" borderId="25" xfId="2" applyBorder="1"/>
    <xf numFmtId="0" fontId="18" fillId="0" borderId="24" xfId="2" applyBorder="1"/>
    <xf numFmtId="0" fontId="8" fillId="0" borderId="62" xfId="1" applyFont="1" applyBorder="1" applyAlignment="1">
      <alignment horizontal="center"/>
    </xf>
    <xf numFmtId="0" fontId="8" fillId="0" borderId="62" xfId="1" applyFont="1" applyBorder="1" applyAlignment="1">
      <alignment horizontal="left"/>
    </xf>
    <xf numFmtId="49" fontId="8" fillId="0" borderId="63" xfId="1" applyNumberFormat="1" applyFont="1" applyBorder="1" applyAlignment="1">
      <alignment horizontal="left"/>
    </xf>
    <xf numFmtId="0" fontId="18" fillId="0" borderId="0" xfId="2" applyFont="1"/>
    <xf numFmtId="0" fontId="8" fillId="0" borderId="8" xfId="1" applyFont="1" applyFill="1" applyBorder="1" applyAlignment="1">
      <alignment horizontal="center"/>
    </xf>
    <xf numFmtId="0" fontId="8" fillId="0" borderId="65" xfId="1" applyFont="1" applyBorder="1" applyAlignment="1">
      <alignment horizontal="left"/>
    </xf>
    <xf numFmtId="49" fontId="8" fillId="0" borderId="66" xfId="1" applyNumberFormat="1" applyFont="1" applyBorder="1" applyAlignment="1">
      <alignment horizontal="left"/>
    </xf>
    <xf numFmtId="0" fontId="9" fillId="0" borderId="37" xfId="2" applyFont="1" applyBorder="1" applyAlignment="1">
      <alignment horizontal="center"/>
    </xf>
    <xf numFmtId="0" fontId="18" fillId="0" borderId="37" xfId="2" applyBorder="1"/>
    <xf numFmtId="0" fontId="18" fillId="0" borderId="38" xfId="2" applyBorder="1"/>
    <xf numFmtId="0" fontId="9" fillId="0" borderId="8" xfId="2" applyFont="1" applyBorder="1" applyAlignment="1">
      <alignment horizontal="center"/>
    </xf>
    <xf numFmtId="0" fontId="18" fillId="0" borderId="8" xfId="2" applyBorder="1"/>
    <xf numFmtId="0" fontId="18" fillId="0" borderId="10" xfId="2" applyBorder="1"/>
    <xf numFmtId="0" fontId="9" fillId="0" borderId="5" xfId="2" applyFont="1" applyBorder="1" applyAlignment="1">
      <alignment horizontal="center"/>
    </xf>
    <xf numFmtId="0" fontId="18" fillId="0" borderId="5" xfId="2" applyBorder="1"/>
    <xf numFmtId="0" fontId="18" fillId="0" borderId="32" xfId="2" applyBorder="1"/>
    <xf numFmtId="0" fontId="9" fillId="0" borderId="51" xfId="2" applyFont="1" applyBorder="1" applyAlignment="1">
      <alignment horizontal="center"/>
    </xf>
    <xf numFmtId="0" fontId="18" fillId="0" borderId="51" xfId="2" applyBorder="1"/>
    <xf numFmtId="0" fontId="18" fillId="0" borderId="52" xfId="2" applyBorder="1"/>
    <xf numFmtId="0" fontId="9" fillId="0" borderId="59" xfId="2" applyFont="1" applyBorder="1" applyAlignment="1">
      <alignment horizontal="center"/>
    </xf>
    <xf numFmtId="0" fontId="18" fillId="0" borderId="59" xfId="2" applyBorder="1"/>
    <xf numFmtId="0" fontId="18" fillId="0" borderId="60" xfId="2" applyBorder="1"/>
    <xf numFmtId="0" fontId="9" fillId="0" borderId="36" xfId="2" applyFont="1" applyBorder="1" applyAlignment="1">
      <alignment horizontal="center"/>
    </xf>
    <xf numFmtId="0" fontId="18" fillId="0" borderId="36" xfId="2" applyBorder="1"/>
    <xf numFmtId="0" fontId="18" fillId="0" borderId="39" xfId="2" applyBorder="1"/>
    <xf numFmtId="0" fontId="8" fillId="0" borderId="68" xfId="1" applyFont="1" applyBorder="1" applyAlignment="1">
      <alignment horizontal="center"/>
    </xf>
    <xf numFmtId="49" fontId="8" fillId="0" borderId="69" xfId="1" applyNumberFormat="1" applyFont="1" applyBorder="1" applyAlignment="1" applyProtection="1">
      <alignment horizontal="left" vertical="center"/>
    </xf>
    <xf numFmtId="49" fontId="8" fillId="0" borderId="70" xfId="1" applyNumberFormat="1" applyFont="1" applyBorder="1" applyAlignment="1">
      <alignment horizontal="left"/>
    </xf>
    <xf numFmtId="0" fontId="8" fillId="0" borderId="8" xfId="2" applyFont="1" applyBorder="1" applyAlignment="1">
      <alignment horizontal="center"/>
    </xf>
    <xf numFmtId="0" fontId="8" fillId="0" borderId="59" xfId="1" applyFont="1" applyBorder="1" applyAlignment="1">
      <alignment horizontal="left"/>
    </xf>
    <xf numFmtId="0" fontId="24" fillId="0" borderId="54" xfId="1" applyFont="1" applyBorder="1" applyAlignment="1">
      <alignment horizontal="center" vertical="center"/>
    </xf>
    <xf numFmtId="0" fontId="25" fillId="6" borderId="75" xfId="1" applyFont="1" applyFill="1" applyBorder="1" applyAlignment="1">
      <alignment horizontal="center" vertical="center"/>
    </xf>
    <xf numFmtId="0" fontId="25" fillId="6" borderId="76" xfId="1" applyFont="1" applyFill="1" applyBorder="1" applyAlignment="1">
      <alignment horizontal="center" vertical="center"/>
    </xf>
    <xf numFmtId="0" fontId="26" fillId="6" borderId="76" xfId="1" applyFont="1" applyFill="1" applyBorder="1" applyAlignment="1" applyProtection="1">
      <alignment horizontal="center"/>
    </xf>
    <xf numFmtId="2" fontId="26" fillId="6" borderId="76" xfId="1" applyNumberFormat="1" applyFont="1" applyFill="1" applyBorder="1" applyAlignment="1" applyProtection="1">
      <alignment horizontal="center"/>
    </xf>
    <xf numFmtId="0" fontId="25" fillId="6" borderId="78" xfId="1" applyFont="1" applyFill="1" applyBorder="1" applyAlignment="1">
      <alignment horizontal="center" vertical="center"/>
    </xf>
    <xf numFmtId="0" fontId="26" fillId="6" borderId="67" xfId="1" applyFont="1" applyFill="1" applyBorder="1" applyAlignment="1" applyProtection="1">
      <alignment horizontal="center" vertical="center"/>
    </xf>
    <xf numFmtId="0" fontId="24" fillId="0" borderId="57" xfId="1" applyFont="1" applyBorder="1" applyAlignment="1">
      <alignment horizontal="center" vertical="center"/>
    </xf>
    <xf numFmtId="0" fontId="25" fillId="6" borderId="80" xfId="1" applyFont="1" applyFill="1" applyBorder="1" applyAlignment="1">
      <alignment horizontal="center" vertical="center"/>
    </xf>
    <xf numFmtId="0" fontId="25" fillId="6" borderId="81" xfId="1" applyFont="1" applyFill="1" applyBorder="1" applyAlignment="1">
      <alignment horizontal="center" vertical="center"/>
    </xf>
    <xf numFmtId="0" fontId="25" fillId="6" borderId="83" xfId="1" applyFont="1" applyFill="1" applyBorder="1" applyAlignment="1">
      <alignment horizontal="center" vertical="center"/>
    </xf>
    <xf numFmtId="0" fontId="25" fillId="6" borderId="57" xfId="1" applyFont="1" applyFill="1" applyBorder="1" applyAlignment="1">
      <alignment horizontal="center"/>
    </xf>
    <xf numFmtId="0" fontId="18" fillId="0" borderId="85" xfId="2" applyBorder="1"/>
    <xf numFmtId="0" fontId="8" fillId="0" borderId="0" xfId="2" applyFont="1"/>
    <xf numFmtId="0" fontId="44" fillId="0" borderId="0" xfId="2" applyFont="1"/>
    <xf numFmtId="0" fontId="18" fillId="0" borderId="95" xfId="2" applyBorder="1"/>
    <xf numFmtId="0" fontId="8" fillId="0" borderId="59" xfId="2" applyFont="1" applyBorder="1" applyAlignment="1">
      <alignment horizontal="center"/>
    </xf>
    <xf numFmtId="0" fontId="8" fillId="0" borderId="59" xfId="2" applyFont="1" applyBorder="1"/>
    <xf numFmtId="0" fontId="8" fillId="0" borderId="60" xfId="2" applyFont="1" applyBorder="1"/>
    <xf numFmtId="1" fontId="21" fillId="29" borderId="55" xfId="1" applyNumberFormat="1" applyFont="1" applyFill="1" applyBorder="1" applyAlignment="1" applyProtection="1">
      <alignment horizontal="center"/>
      <protection locked="0"/>
    </xf>
    <xf numFmtId="0" fontId="8" fillId="0" borderId="8" xfId="2" applyFont="1" applyBorder="1"/>
    <xf numFmtId="0" fontId="8" fillId="0" borderId="10" xfId="2" applyFont="1" applyBorder="1"/>
    <xf numFmtId="0" fontId="8" fillId="0" borderId="25" xfId="2" applyFont="1" applyBorder="1" applyAlignment="1">
      <alignment horizontal="center"/>
    </xf>
    <xf numFmtId="0" fontId="8" fillId="0" borderId="25" xfId="2" applyFont="1" applyBorder="1"/>
    <xf numFmtId="0" fontId="8" fillId="0" borderId="24" xfId="2" applyFont="1" applyBorder="1"/>
    <xf numFmtId="0" fontId="8" fillId="0" borderId="5" xfId="2" applyFont="1" applyBorder="1" applyAlignment="1">
      <alignment horizontal="center"/>
    </xf>
    <xf numFmtId="0" fontId="18" fillId="0" borderId="34" xfId="2" applyBorder="1"/>
    <xf numFmtId="0" fontId="25" fillId="30" borderId="75" xfId="1" applyFont="1" applyFill="1" applyBorder="1" applyAlignment="1">
      <alignment horizontal="center" vertical="center"/>
    </xf>
    <xf numFmtId="0" fontId="25" fillId="30" borderId="76" xfId="1" applyFont="1" applyFill="1" applyBorder="1" applyAlignment="1">
      <alignment horizontal="center" vertical="center"/>
    </xf>
    <xf numFmtId="0" fontId="26" fillId="30" borderId="77" xfId="1" applyFont="1" applyFill="1" applyBorder="1" applyAlignment="1" applyProtection="1">
      <alignment horizontal="center"/>
    </xf>
    <xf numFmtId="0" fontId="26" fillId="30" borderId="76" xfId="1" applyFont="1" applyFill="1" applyBorder="1" applyAlignment="1" applyProtection="1">
      <alignment horizontal="center"/>
    </xf>
    <xf numFmtId="2" fontId="26" fillId="30" borderId="76" xfId="1" applyNumberFormat="1" applyFont="1" applyFill="1" applyBorder="1" applyAlignment="1" applyProtection="1">
      <alignment horizontal="center"/>
    </xf>
    <xf numFmtId="0" fontId="25" fillId="30" borderId="78" xfId="1" applyFont="1" applyFill="1" applyBorder="1" applyAlignment="1">
      <alignment horizontal="center" vertical="center"/>
    </xf>
    <xf numFmtId="0" fontId="25" fillId="30" borderId="79" xfId="1" applyFont="1" applyFill="1" applyBorder="1" applyAlignment="1">
      <alignment horizontal="center"/>
    </xf>
    <xf numFmtId="0" fontId="25" fillId="30" borderId="80" xfId="1" applyFont="1" applyFill="1" applyBorder="1" applyAlignment="1">
      <alignment horizontal="center" vertical="center"/>
    </xf>
    <xf numFmtId="0" fontId="25" fillId="30" borderId="81" xfId="1" applyFont="1" applyFill="1" applyBorder="1" applyAlignment="1">
      <alignment horizontal="center" vertical="center"/>
    </xf>
    <xf numFmtId="0" fontId="25" fillId="30" borderId="83" xfId="1" applyFont="1" applyFill="1" applyBorder="1" applyAlignment="1">
      <alignment horizontal="center" vertical="center"/>
    </xf>
    <xf numFmtId="0" fontId="25" fillId="30" borderId="57" xfId="1" applyFont="1" applyFill="1" applyBorder="1" applyAlignment="1">
      <alignment horizontal="center"/>
    </xf>
    <xf numFmtId="0" fontId="25" fillId="30" borderId="84" xfId="1" applyFont="1" applyFill="1" applyBorder="1" applyAlignment="1">
      <alignment horizontal="center"/>
    </xf>
    <xf numFmtId="1" fontId="48" fillId="31" borderId="55" xfId="1" applyNumberFormat="1" applyFont="1" applyFill="1" applyBorder="1" applyAlignment="1" applyProtection="1">
      <alignment horizontal="center"/>
      <protection locked="0"/>
    </xf>
    <xf numFmtId="165" fontId="12" fillId="0" borderId="105" xfId="1" applyNumberFormat="1" applyFont="1" applyBorder="1" applyAlignment="1" applyProtection="1">
      <alignment horizontal="center"/>
    </xf>
    <xf numFmtId="0" fontId="26" fillId="6" borderId="107" xfId="1" applyFont="1" applyFill="1" applyBorder="1" applyAlignment="1" applyProtection="1">
      <alignment horizontal="center"/>
    </xf>
    <xf numFmtId="0" fontId="26" fillId="6" borderId="108" xfId="1" applyFont="1" applyFill="1" applyBorder="1" applyAlignment="1" applyProtection="1">
      <alignment horizontal="center"/>
    </xf>
    <xf numFmtId="1" fontId="26" fillId="6" borderId="107" xfId="1" applyNumberFormat="1" applyFont="1" applyFill="1" applyBorder="1" applyAlignment="1" applyProtection="1">
      <alignment horizontal="center"/>
    </xf>
    <xf numFmtId="2" fontId="26" fillId="6" borderId="108" xfId="1" applyNumberFormat="1" applyFont="1" applyFill="1" applyBorder="1" applyAlignment="1" applyProtection="1">
      <alignment horizontal="center"/>
    </xf>
    <xf numFmtId="0" fontId="46" fillId="0" borderId="0" xfId="2" applyFont="1"/>
    <xf numFmtId="0" fontId="26" fillId="30" borderId="107" xfId="1" applyFont="1" applyFill="1" applyBorder="1" applyAlignment="1" applyProtection="1">
      <alignment horizontal="center"/>
    </xf>
    <xf numFmtId="1" fontId="26" fillId="30" borderId="107" xfId="1" applyNumberFormat="1" applyFont="1" applyFill="1" applyBorder="1" applyAlignment="1" applyProtection="1">
      <alignment horizontal="center"/>
    </xf>
    <xf numFmtId="2" fontId="26" fillId="30" borderId="108" xfId="1" applyNumberFormat="1" applyFont="1" applyFill="1" applyBorder="1" applyAlignment="1" applyProtection="1">
      <alignment horizontal="center"/>
    </xf>
    <xf numFmtId="0" fontId="8" fillId="0" borderId="9" xfId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26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66" xfId="0" applyFont="1" applyBorder="1"/>
    <xf numFmtId="0" fontId="8" fillId="0" borderId="71" xfId="1" applyFont="1" applyBorder="1" applyAlignment="1">
      <alignment horizontal="center"/>
    </xf>
    <xf numFmtId="0" fontId="8" fillId="0" borderId="50" xfId="1" applyFont="1" applyBorder="1" applyAlignment="1">
      <alignment horizontal="center"/>
    </xf>
    <xf numFmtId="0" fontId="8" fillId="0" borderId="52" xfId="0" applyFont="1" applyBorder="1"/>
    <xf numFmtId="0" fontId="8" fillId="0" borderId="51" xfId="0" applyFont="1" applyBorder="1"/>
    <xf numFmtId="0" fontId="8" fillId="0" borderId="5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" fontId="49" fillId="0" borderId="0" xfId="0" applyNumberFormat="1" applyFont="1" applyAlignment="1">
      <alignment horizontal="center" vertical="center"/>
    </xf>
    <xf numFmtId="0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" fontId="21" fillId="33" borderId="55" xfId="1" applyNumberFormat="1" applyFont="1" applyFill="1" applyBorder="1" applyAlignment="1" applyProtection="1">
      <alignment horizontal="center"/>
      <protection locked="0"/>
    </xf>
    <xf numFmtId="1" fontId="22" fillId="0" borderId="114" xfId="1" applyNumberFormat="1" applyFont="1" applyBorder="1" applyAlignment="1" applyProtection="1">
      <alignment horizontal="center"/>
      <protection locked="0"/>
    </xf>
    <xf numFmtId="1" fontId="22" fillId="0" borderId="110" xfId="1" applyNumberFormat="1" applyFont="1" applyBorder="1" applyAlignment="1" applyProtection="1">
      <alignment horizontal="center"/>
      <protection locked="0"/>
    </xf>
    <xf numFmtId="0" fontId="26" fillId="30" borderId="47" xfId="1" applyFont="1" applyFill="1" applyBorder="1" applyAlignment="1" applyProtection="1">
      <alignment horizontal="center" vertical="center"/>
    </xf>
    <xf numFmtId="0" fontId="26" fillId="30" borderId="122" xfId="1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9" fillId="0" borderId="60" xfId="0" applyFont="1" applyBorder="1"/>
    <xf numFmtId="0" fontId="9" fillId="0" borderId="59" xfId="0" applyFont="1" applyBorder="1"/>
    <xf numFmtId="0" fontId="9" fillId="0" borderId="59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9" fillId="0" borderId="10" xfId="0" applyFont="1" applyBorder="1"/>
    <xf numFmtId="0" fontId="9" fillId="0" borderId="8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31" xfId="0" applyFont="1" applyBorder="1" applyAlignment="1">
      <alignment horizontal="center" vertical="center"/>
    </xf>
    <xf numFmtId="0" fontId="9" fillId="0" borderId="10" xfId="2" applyFont="1" applyBorder="1"/>
    <xf numFmtId="0" fontId="9" fillId="0" borderId="8" xfId="2" applyFont="1" applyBorder="1"/>
    <xf numFmtId="0" fontId="8" fillId="0" borderId="23" xfId="0" applyFont="1" applyBorder="1" applyAlignment="1">
      <alignment horizontal="center"/>
    </xf>
    <xf numFmtId="0" fontId="8" fillId="0" borderId="35" xfId="1" applyFont="1" applyBorder="1" applyAlignment="1">
      <alignment horizontal="center" vertical="center"/>
    </xf>
    <xf numFmtId="2" fontId="0" fillId="0" borderId="0" xfId="0" applyNumberFormat="1" applyAlignment="1">
      <alignment horizontal="right"/>
    </xf>
    <xf numFmtId="0" fontId="14" fillId="0" borderId="0" xfId="0" applyFont="1" applyAlignment="1">
      <alignment horizontal="right"/>
    </xf>
    <xf numFmtId="0" fontId="4" fillId="0" borderId="0" xfId="2" applyFont="1"/>
    <xf numFmtId="0" fontId="8" fillId="0" borderId="31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164" fontId="2" fillId="3" borderId="2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3" borderId="31" xfId="0" applyNumberFormat="1" applyFont="1" applyFill="1" applyBorder="1" applyAlignment="1">
      <alignment horizontal="center"/>
    </xf>
    <xf numFmtId="164" fontId="2" fillId="3" borderId="35" xfId="0" applyNumberFormat="1" applyFont="1" applyFill="1" applyBorder="1" applyAlignment="1">
      <alignment horizontal="center"/>
    </xf>
    <xf numFmtId="0" fontId="49" fillId="0" borderId="0" xfId="0" applyFont="1"/>
    <xf numFmtId="164" fontId="2" fillId="3" borderId="6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1" fontId="3" fillId="0" borderId="0" xfId="0" applyNumberFormat="1" applyFont="1"/>
    <xf numFmtId="1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0" fillId="0" borderId="0" xfId="0" applyNumberFormat="1" applyFont="1"/>
    <xf numFmtId="1" fontId="53" fillId="5" borderId="6" xfId="0" applyNumberFormat="1" applyFont="1" applyFill="1" applyBorder="1" applyAlignment="1">
      <alignment horizontal="center"/>
    </xf>
    <xf numFmtId="1" fontId="53" fillId="5" borderId="31" xfId="0" applyNumberFormat="1" applyFont="1" applyFill="1" applyBorder="1" applyAlignment="1">
      <alignment horizontal="center"/>
    </xf>
    <xf numFmtId="1" fontId="53" fillId="5" borderId="9" xfId="0" applyNumberFormat="1" applyFont="1" applyFill="1" applyBorder="1" applyAlignment="1">
      <alignment horizontal="center"/>
    </xf>
    <xf numFmtId="1" fontId="53" fillId="5" borderId="29" xfId="0" applyNumberFormat="1" applyFont="1" applyFill="1" applyBorder="1" applyAlignment="1">
      <alignment horizontal="center"/>
    </xf>
    <xf numFmtId="0" fontId="51" fillId="0" borderId="0" xfId="0" applyFont="1" applyAlignment="1">
      <alignment horizontal="center" wrapText="1"/>
    </xf>
    <xf numFmtId="0" fontId="54" fillId="32" borderId="128" xfId="1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left" vertical="center"/>
    </xf>
    <xf numFmtId="0" fontId="55" fillId="0" borderId="0" xfId="0" applyFont="1"/>
    <xf numFmtId="0" fontId="0" fillId="0" borderId="0" xfId="0" applyAlignment="1">
      <alignment horizontal="centerContinuous" vertical="center"/>
    </xf>
    <xf numFmtId="0" fontId="5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3" borderId="135" xfId="0" applyFont="1" applyFill="1" applyBorder="1" applyAlignment="1">
      <alignment horizontal="center" vertical="center"/>
    </xf>
    <xf numFmtId="0" fontId="58" fillId="34" borderId="135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3" borderId="100" xfId="0" applyFont="1" applyFill="1" applyBorder="1" applyAlignment="1">
      <alignment horizontal="center" vertical="center"/>
    </xf>
    <xf numFmtId="0" fontId="58" fillId="34" borderId="136" xfId="0" applyFont="1" applyFill="1" applyBorder="1" applyAlignment="1">
      <alignment horizontal="center" vertical="center"/>
    </xf>
    <xf numFmtId="0" fontId="13" fillId="3" borderId="137" xfId="0" applyFont="1" applyFill="1" applyBorder="1" applyAlignment="1">
      <alignment horizontal="center" vertical="center"/>
    </xf>
    <xf numFmtId="0" fontId="58" fillId="34" borderId="13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13" fillId="3" borderId="139" xfId="0" applyFont="1" applyFill="1" applyBorder="1" applyAlignment="1">
      <alignment horizontal="center" vertical="center"/>
    </xf>
    <xf numFmtId="0" fontId="13" fillId="3" borderId="133" xfId="0" applyFont="1" applyFill="1" applyBorder="1" applyAlignment="1">
      <alignment horizontal="center" vertical="center"/>
    </xf>
    <xf numFmtId="0" fontId="58" fillId="34" borderId="100" xfId="0" applyFont="1" applyFill="1" applyBorder="1" applyAlignment="1">
      <alignment horizontal="center" vertical="center"/>
    </xf>
    <xf numFmtId="0" fontId="13" fillId="3" borderId="132" xfId="0" applyFont="1" applyFill="1" applyBorder="1" applyAlignment="1">
      <alignment horizontal="center" vertical="center"/>
    </xf>
    <xf numFmtId="0" fontId="8" fillId="0" borderId="61" xfId="2" applyFont="1" applyBorder="1" applyAlignment="1">
      <alignment horizontal="center"/>
    </xf>
    <xf numFmtId="0" fontId="8" fillId="0" borderId="52" xfId="2" applyFont="1" applyBorder="1"/>
    <xf numFmtId="0" fontId="8" fillId="0" borderId="51" xfId="2" applyFont="1" applyBorder="1"/>
    <xf numFmtId="0" fontId="8" fillId="0" borderId="51" xfId="2" applyFont="1" applyBorder="1" applyAlignment="1">
      <alignment horizontal="center"/>
    </xf>
    <xf numFmtId="0" fontId="8" fillId="0" borderId="32" xfId="2" applyFont="1" applyBorder="1"/>
    <xf numFmtId="0" fontId="8" fillId="0" borderId="5" xfId="2" applyFont="1" applyBorder="1"/>
    <xf numFmtId="0" fontId="8" fillId="0" borderId="26" xfId="2" applyFont="1" applyBorder="1" applyAlignment="1">
      <alignment horizontal="center"/>
    </xf>
    <xf numFmtId="0" fontId="8" fillId="0" borderId="35" xfId="2" applyFont="1" applyBorder="1" applyAlignment="1">
      <alignment horizontal="center"/>
    </xf>
    <xf numFmtId="0" fontId="9" fillId="0" borderId="26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49" fontId="8" fillId="0" borderId="141" xfId="1" applyNumberFormat="1" applyFont="1" applyBorder="1" applyAlignment="1">
      <alignment horizontal="left"/>
    </xf>
    <xf numFmtId="0" fontId="8" fillId="0" borderId="140" xfId="1" applyFont="1" applyBorder="1" applyAlignment="1">
      <alignment horizontal="center"/>
    </xf>
    <xf numFmtId="1" fontId="11" fillId="0" borderId="39" xfId="0" applyNumberFormat="1" applyFont="1" applyBorder="1" applyAlignment="1">
      <alignment horizontal="right"/>
    </xf>
    <xf numFmtId="0" fontId="0" fillId="0" borderId="0" xfId="0" applyFont="1" applyAlignment="1">
      <alignment vertical="center"/>
    </xf>
    <xf numFmtId="166" fontId="11" fillId="0" borderId="10" xfId="0" applyNumberFormat="1" applyFont="1" applyBorder="1" applyAlignment="1">
      <alignment horizontal="right"/>
    </xf>
    <xf numFmtId="166" fontId="11" fillId="0" borderId="7" xfId="0" applyNumberFormat="1" applyFont="1" applyBorder="1" applyAlignment="1">
      <alignment horizontal="right"/>
    </xf>
    <xf numFmtId="166" fontId="11" fillId="0" borderId="24" xfId="0" applyNumberFormat="1" applyFont="1" applyBorder="1" applyAlignment="1">
      <alignment horizontal="right"/>
    </xf>
    <xf numFmtId="166" fontId="11" fillId="0" borderId="30" xfId="0" applyNumberFormat="1" applyFont="1" applyBorder="1" applyAlignment="1">
      <alignment horizontal="right"/>
    </xf>
    <xf numFmtId="166" fontId="0" fillId="0" borderId="0" xfId="0" applyNumberFormat="1" applyAlignment="1">
      <alignment horizontal="center" vertical="center"/>
    </xf>
    <xf numFmtId="166" fontId="22" fillId="0" borderId="116" xfId="1" applyNumberFormat="1" applyFont="1" applyBorder="1" applyAlignment="1" applyProtection="1">
      <alignment horizontal="center"/>
      <protection locked="0"/>
    </xf>
    <xf numFmtId="166" fontId="22" fillId="0" borderId="113" xfId="1" applyNumberFormat="1" applyFont="1" applyBorder="1" applyAlignment="1" applyProtection="1">
      <alignment horizontal="center"/>
      <protection locked="0"/>
    </xf>
    <xf numFmtId="168" fontId="2" fillId="0" borderId="4" xfId="0" applyNumberFormat="1" applyFont="1" applyBorder="1" applyAlignment="1">
      <alignment horizontal="right"/>
    </xf>
    <xf numFmtId="168" fontId="2" fillId="0" borderId="5" xfId="0" applyNumberFormat="1" applyFont="1" applyBorder="1" applyAlignment="1">
      <alignment horizontal="right"/>
    </xf>
    <xf numFmtId="168" fontId="2" fillId="0" borderId="21" xfId="0" applyNumberFormat="1" applyFont="1" applyBorder="1" applyAlignment="1">
      <alignment horizontal="right"/>
    </xf>
    <xf numFmtId="168" fontId="3" fillId="0" borderId="0" xfId="0" applyNumberFormat="1" applyFont="1"/>
    <xf numFmtId="168" fontId="3" fillId="0" borderId="0" xfId="0" applyNumberFormat="1" applyFont="1" applyAlignment="1"/>
    <xf numFmtId="168" fontId="2" fillId="0" borderId="27" xfId="0" applyNumberFormat="1" applyFont="1" applyBorder="1" applyAlignment="1">
      <alignment horizontal="right"/>
    </xf>
    <xf numFmtId="168" fontId="2" fillId="0" borderId="28" xfId="0" applyNumberFormat="1" applyFont="1" applyBorder="1" applyAlignment="1">
      <alignment horizontal="right"/>
    </xf>
    <xf numFmtId="166" fontId="22" fillId="0" borderId="118" xfId="1" applyNumberFormat="1" applyFont="1" applyBorder="1" applyAlignment="1" applyProtection="1">
      <alignment horizontal="center"/>
      <protection locked="0"/>
    </xf>
    <xf numFmtId="0" fontId="8" fillId="0" borderId="31" xfId="0" applyFont="1" applyBorder="1" applyAlignment="1">
      <alignment horizontal="center"/>
    </xf>
    <xf numFmtId="0" fontId="8" fillId="0" borderId="143" xfId="1" applyFont="1" applyBorder="1" applyAlignment="1">
      <alignment horizontal="center" vertical="center"/>
    </xf>
    <xf numFmtId="0" fontId="9" fillId="0" borderId="143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/>
    </xf>
    <xf numFmtId="0" fontId="8" fillId="0" borderId="50" xfId="2" applyFont="1" applyBorder="1" applyAlignment="1">
      <alignment horizontal="center"/>
    </xf>
    <xf numFmtId="0" fontId="8" fillId="0" borderId="38" xfId="0" applyFont="1" applyBorder="1"/>
    <xf numFmtId="0" fontId="8" fillId="0" borderId="35" xfId="0" applyFont="1" applyBorder="1" applyAlignment="1">
      <alignment horizontal="center"/>
    </xf>
    <xf numFmtId="0" fontId="2" fillId="0" borderId="0" xfId="0" applyFont="1"/>
    <xf numFmtId="0" fontId="8" fillId="0" borderId="36" xfId="2" applyFont="1" applyBorder="1" applyAlignment="1">
      <alignment horizontal="center"/>
    </xf>
    <xf numFmtId="0" fontId="54" fillId="32" borderId="144" xfId="1" applyNumberFormat="1" applyFont="1" applyFill="1" applyBorder="1" applyAlignment="1" applyProtection="1">
      <alignment horizontal="center"/>
      <protection locked="0"/>
    </xf>
    <xf numFmtId="0" fontId="8" fillId="0" borderId="31" xfId="1" applyFont="1" applyBorder="1" applyAlignment="1">
      <alignment horizontal="center" vertical="center"/>
    </xf>
    <xf numFmtId="0" fontId="9" fillId="0" borderId="9" xfId="2" applyFont="1" applyBorder="1" applyAlignment="1">
      <alignment horizontal="center"/>
    </xf>
    <xf numFmtId="0" fontId="9" fillId="0" borderId="31" xfId="2" applyFont="1" applyBorder="1" applyAlignment="1">
      <alignment horizontal="center"/>
    </xf>
    <xf numFmtId="166" fontId="22" fillId="0" borderId="120" xfId="1" applyNumberFormat="1" applyFont="1" applyBorder="1" applyAlignment="1" applyProtection="1">
      <alignment horizontal="center"/>
      <protection locked="0"/>
    </xf>
    <xf numFmtId="0" fontId="8" fillId="0" borderId="31" xfId="1" applyFont="1" applyBorder="1" applyAlignment="1">
      <alignment horizontal="center"/>
    </xf>
    <xf numFmtId="0" fontId="8" fillId="0" borderId="61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/>
    </xf>
    <xf numFmtId="0" fontId="9" fillId="0" borderId="61" xfId="2" applyFont="1" applyBorder="1" applyAlignment="1">
      <alignment horizontal="center"/>
    </xf>
    <xf numFmtId="0" fontId="9" fillId="0" borderId="35" xfId="2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26" xfId="1" applyFont="1" applyBorder="1" applyAlignment="1">
      <alignment horizontal="center" vertical="center"/>
    </xf>
    <xf numFmtId="49" fontId="8" fillId="0" borderId="39" xfId="1" applyNumberFormat="1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1" fontId="9" fillId="0" borderId="24" xfId="0" applyNumberFormat="1" applyFont="1" applyBorder="1" applyAlignment="1" applyProtection="1">
      <alignment horizontal="left"/>
      <protection locked="0"/>
    </xf>
    <xf numFmtId="0" fontId="10" fillId="6" borderId="2" xfId="0" applyFont="1" applyFill="1" applyBorder="1" applyAlignment="1">
      <alignment horizontal="center" vertical="center"/>
    </xf>
    <xf numFmtId="0" fontId="5" fillId="0" borderId="44" xfId="0" applyFont="1" applyBorder="1"/>
    <xf numFmtId="0" fontId="1" fillId="0" borderId="44" xfId="0" applyFont="1" applyBorder="1" applyAlignment="1">
      <alignment horizontal="center" vertical="center"/>
    </xf>
    <xf numFmtId="0" fontId="3" fillId="0" borderId="44" xfId="0" applyFont="1" applyBorder="1"/>
    <xf numFmtId="0" fontId="0" fillId="0" borderId="44" xfId="0" applyBorder="1"/>
    <xf numFmtId="0" fontId="3" fillId="0" borderId="148" xfId="0" applyFont="1" applyBorder="1"/>
    <xf numFmtId="168" fontId="2" fillId="0" borderId="149" xfId="0" applyNumberFormat="1" applyFont="1" applyBorder="1" applyAlignment="1">
      <alignment horizontal="right"/>
    </xf>
    <xf numFmtId="1" fontId="11" fillId="2" borderId="25" xfId="0" applyNumberFormat="1" applyFont="1" applyFill="1" applyBorder="1" applyAlignment="1">
      <alignment horizontal="right"/>
    </xf>
    <xf numFmtId="0" fontId="10" fillId="6" borderId="18" xfId="0" applyFont="1" applyFill="1" applyBorder="1" applyAlignment="1">
      <alignment horizontal="center" vertical="center"/>
    </xf>
    <xf numFmtId="0" fontId="10" fillId="6" borderId="147" xfId="0" applyFont="1" applyFill="1" applyBorder="1" applyAlignment="1">
      <alignment horizontal="center" vertical="center"/>
    </xf>
    <xf numFmtId="166" fontId="2" fillId="2" borderId="5" xfId="0" applyNumberFormat="1" applyFont="1" applyFill="1" applyBorder="1"/>
    <xf numFmtId="166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5" xfId="0" applyNumberFormat="1" applyFont="1" applyFill="1" applyBorder="1"/>
    <xf numFmtId="0" fontId="8" fillId="0" borderId="37" xfId="2" applyFont="1" applyBorder="1" applyAlignment="1">
      <alignment horizontal="center"/>
    </xf>
    <xf numFmtId="168" fontId="11" fillId="0" borderId="10" xfId="0" applyNumberFormat="1" applyFont="1" applyBorder="1" applyAlignment="1">
      <alignment horizontal="right"/>
    </xf>
    <xf numFmtId="168" fontId="11" fillId="0" borderId="7" xfId="0" applyNumberFormat="1" applyFont="1" applyBorder="1" applyAlignment="1">
      <alignment horizontal="right"/>
    </xf>
    <xf numFmtId="49" fontId="8" fillId="0" borderId="8" xfId="1" applyNumberFormat="1" applyFont="1" applyBorder="1" applyAlignment="1" applyProtection="1">
      <alignment horizontal="left" vertical="center"/>
    </xf>
    <xf numFmtId="168" fontId="11" fillId="0" borderId="11" xfId="0" applyNumberFormat="1" applyFont="1" applyBorder="1" applyAlignment="1">
      <alignment horizontal="right"/>
    </xf>
    <xf numFmtId="166" fontId="11" fillId="0" borderId="39" xfId="0" applyNumberFormat="1" applyFont="1" applyBorder="1" applyAlignment="1">
      <alignment horizontal="right"/>
    </xf>
    <xf numFmtId="0" fontId="0" fillId="0" borderId="45" xfId="0" applyBorder="1"/>
    <xf numFmtId="166" fontId="11" fillId="0" borderId="151" xfId="0" applyNumberFormat="1" applyFont="1" applyBorder="1" applyAlignment="1">
      <alignment horizontal="right"/>
    </xf>
    <xf numFmtId="0" fontId="3" fillId="0" borderId="45" xfId="0" applyFont="1" applyBorder="1"/>
    <xf numFmtId="0" fontId="1" fillId="0" borderId="45" xfId="0" applyFont="1" applyBorder="1" applyAlignment="1">
      <alignment horizontal="center"/>
    </xf>
    <xf numFmtId="0" fontId="3" fillId="0" borderId="0" xfId="0" applyFont="1" applyBorder="1"/>
    <xf numFmtId="166" fontId="2" fillId="2" borderId="59" xfId="0" applyNumberFormat="1" applyFont="1" applyFill="1" applyBorder="1"/>
    <xf numFmtId="166" fontId="3" fillId="0" borderId="113" xfId="1" applyNumberFormat="1" applyFont="1" applyBorder="1" applyAlignment="1" applyProtection="1">
      <alignment horizontal="center"/>
      <protection locked="0"/>
    </xf>
    <xf numFmtId="166" fontId="3" fillId="0" borderId="116" xfId="1" applyNumberFormat="1" applyFont="1" applyBorder="1" applyAlignment="1" applyProtection="1">
      <alignment horizontal="center"/>
      <protection locked="0"/>
    </xf>
    <xf numFmtId="166" fontId="3" fillId="0" borderId="10" xfId="1" applyNumberFormat="1" applyFont="1" applyBorder="1" applyAlignment="1" applyProtection="1">
      <alignment horizontal="center"/>
      <protection locked="0"/>
    </xf>
    <xf numFmtId="166" fontId="3" fillId="0" borderId="124" xfId="1" applyNumberFormat="1" applyFont="1" applyBorder="1" applyAlignment="1" applyProtection="1">
      <alignment horizontal="center"/>
      <protection locked="0"/>
    </xf>
    <xf numFmtId="166" fontId="3" fillId="0" borderId="129" xfId="1" applyNumberFormat="1" applyFont="1" applyBorder="1" applyAlignment="1" applyProtection="1">
      <alignment horizontal="center"/>
      <protection locked="0"/>
    </xf>
    <xf numFmtId="166" fontId="3" fillId="0" borderId="121" xfId="1" applyNumberFormat="1" applyFont="1" applyBorder="1" applyAlignment="1" applyProtection="1">
      <alignment horizontal="center"/>
      <protection locked="0"/>
    </xf>
    <xf numFmtId="166" fontId="3" fillId="0" borderId="118" xfId="1" applyNumberFormat="1" applyFont="1" applyBorder="1" applyAlignment="1" applyProtection="1">
      <alignment horizontal="center"/>
      <protection locked="0"/>
    </xf>
    <xf numFmtId="166" fontId="2" fillId="0" borderId="10" xfId="1" applyNumberFormat="1" applyFont="1" applyBorder="1" applyAlignment="1" applyProtection="1">
      <alignment horizontal="center"/>
      <protection locked="0"/>
    </xf>
    <xf numFmtId="166" fontId="2" fillId="0" borderId="116" xfId="1" applyNumberFormat="1" applyFont="1" applyBorder="1" applyAlignment="1" applyProtection="1">
      <alignment horizontal="center"/>
      <protection locked="0"/>
    </xf>
    <xf numFmtId="166" fontId="3" fillId="0" borderId="39" xfId="1" applyNumberFormat="1" applyFont="1" applyBorder="1" applyAlignment="1" applyProtection="1">
      <alignment horizontal="center"/>
      <protection locked="0"/>
    </xf>
    <xf numFmtId="0" fontId="8" fillId="0" borderId="11" xfId="2" applyFont="1" applyBorder="1"/>
    <xf numFmtId="0" fontId="8" fillId="0" borderId="12" xfId="2" applyFont="1" applyBorder="1"/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1" fontId="18" fillId="0" borderId="0" xfId="2" applyNumberFormat="1"/>
    <xf numFmtId="0" fontId="18" fillId="0" borderId="0" xfId="2" applyAlignment="1">
      <alignment horizontal="right"/>
    </xf>
    <xf numFmtId="1" fontId="21" fillId="29" borderId="84" xfId="1" applyNumberFormat="1" applyFont="1" applyFill="1" applyBorder="1" applyAlignment="1" applyProtection="1">
      <alignment horizontal="center"/>
      <protection locked="0"/>
    </xf>
    <xf numFmtId="166" fontId="22" fillId="0" borderId="152" xfId="1" applyNumberFormat="1" applyFont="1" applyBorder="1" applyAlignment="1" applyProtection="1">
      <alignment horizontal="center"/>
      <protection locked="0"/>
    </xf>
    <xf numFmtId="166" fontId="22" fillId="0" borderId="7" xfId="1" applyNumberFormat="1" applyFont="1" applyBorder="1" applyAlignment="1" applyProtection="1">
      <alignment horizontal="center"/>
      <protection locked="0"/>
    </xf>
    <xf numFmtId="168" fontId="11" fillId="0" borderId="24" xfId="0" applyNumberFormat="1" applyFont="1" applyBorder="1" applyAlignment="1">
      <alignment horizontal="right"/>
    </xf>
    <xf numFmtId="168" fontId="11" fillId="0" borderId="30" xfId="0" applyNumberFormat="1" applyFont="1" applyBorder="1" applyAlignment="1">
      <alignment horizontal="right"/>
    </xf>
    <xf numFmtId="168" fontId="11" fillId="0" borderId="8" xfId="0" applyNumberFormat="1" applyFont="1" applyBorder="1" applyAlignment="1">
      <alignment horizontal="right"/>
    </xf>
    <xf numFmtId="168" fontId="11" fillId="0" borderId="12" xfId="0" applyNumberFormat="1" applyFont="1" applyBorder="1" applyAlignment="1">
      <alignment horizontal="right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0" fontId="9" fillId="0" borderId="26" xfId="2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8" fillId="0" borderId="145" xfId="1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right"/>
    </xf>
    <xf numFmtId="49" fontId="8" fillId="0" borderId="25" xfId="1" applyNumberFormat="1" applyFont="1" applyBorder="1" applyAlignment="1" applyProtection="1">
      <alignment horizontal="left" vertical="center"/>
    </xf>
    <xf numFmtId="0" fontId="9" fillId="0" borderId="146" xfId="2" applyFont="1" applyBorder="1" applyAlignment="1">
      <alignment horizontal="center"/>
    </xf>
    <xf numFmtId="1" fontId="53" fillId="2" borderId="8" xfId="0" applyNumberFormat="1" applyFont="1" applyFill="1" applyBorder="1" applyAlignment="1">
      <alignment horizontal="right"/>
    </xf>
    <xf numFmtId="0" fontId="9" fillId="0" borderId="24" xfId="2" applyFont="1" applyBorder="1"/>
    <xf numFmtId="0" fontId="0" fillId="0" borderId="8" xfId="0" applyFont="1" applyBorder="1"/>
    <xf numFmtId="0" fontId="8" fillId="0" borderId="30" xfId="0" applyFont="1" applyBorder="1"/>
    <xf numFmtId="0" fontId="0" fillId="0" borderId="7" xfId="0" applyFont="1" applyBorder="1"/>
    <xf numFmtId="0" fontId="8" fillId="0" borderId="7" xfId="2" applyFont="1" applyBorder="1"/>
    <xf numFmtId="0" fontId="0" fillId="0" borderId="8" xfId="0" applyFont="1" applyBorder="1" applyAlignment="1">
      <alignment horizontal="center"/>
    </xf>
    <xf numFmtId="0" fontId="8" fillId="0" borderId="136" xfId="2" applyFont="1" applyBorder="1" applyAlignment="1">
      <alignment horizontal="center"/>
    </xf>
    <xf numFmtId="0" fontId="8" fillId="0" borderId="143" xfId="2" applyFont="1" applyBorder="1" applyAlignment="1">
      <alignment horizontal="center"/>
    </xf>
    <xf numFmtId="166" fontId="2" fillId="0" borderId="39" xfId="1" applyNumberFormat="1" applyFont="1" applyBorder="1" applyAlignment="1" applyProtection="1">
      <alignment horizontal="center"/>
      <protection locked="0"/>
    </xf>
    <xf numFmtId="0" fontId="8" fillId="0" borderId="7" xfId="0" applyFont="1" applyBorder="1"/>
    <xf numFmtId="0" fontId="0" fillId="0" borderId="25" xfId="0" applyFont="1" applyBorder="1"/>
    <xf numFmtId="0" fontId="0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0" borderId="26" xfId="2" applyFont="1" applyBorder="1" applyAlignment="1">
      <alignment horizontal="center" vertical="center" wrapText="1"/>
    </xf>
    <xf numFmtId="0" fontId="8" fillId="0" borderId="30" xfId="2" applyFont="1" applyBorder="1"/>
    <xf numFmtId="0" fontId="9" fillId="0" borderId="7" xfId="0" applyFont="1" applyBorder="1"/>
    <xf numFmtId="0" fontId="9" fillId="0" borderId="25" xfId="2" applyFont="1" applyBorder="1"/>
    <xf numFmtId="0" fontId="9" fillId="0" borderId="143" xfId="0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 wrapText="1"/>
    </xf>
    <xf numFmtId="0" fontId="8" fillId="0" borderId="136" xfId="0" applyFont="1" applyBorder="1" applyAlignment="1">
      <alignment horizontal="center" vertical="center"/>
    </xf>
    <xf numFmtId="164" fontId="2" fillId="3" borderId="61" xfId="0" applyNumberFormat="1" applyFont="1" applyFill="1" applyBorder="1" applyAlignment="1">
      <alignment horizontal="center"/>
    </xf>
    <xf numFmtId="0" fontId="9" fillId="0" borderId="52" xfId="2" applyFont="1" applyBorder="1"/>
    <xf numFmtId="0" fontId="8" fillId="0" borderId="5" xfId="1" applyFont="1" applyBorder="1" applyAlignment="1">
      <alignment horizontal="left"/>
    </xf>
    <xf numFmtId="0" fontId="9" fillId="0" borderId="51" xfId="2" applyFont="1" applyBorder="1"/>
    <xf numFmtId="0" fontId="9" fillId="0" borderId="61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54" fillId="32" borderId="144" xfId="1" applyNumberFormat="1" applyFont="1" applyFill="1" applyBorder="1" applyAlignment="1" applyProtection="1">
      <alignment horizontal="center"/>
    </xf>
    <xf numFmtId="0" fontId="8" fillId="0" borderId="100" xfId="2" applyFont="1" applyBorder="1" applyAlignment="1">
      <alignment horizontal="center"/>
    </xf>
    <xf numFmtId="0" fontId="8" fillId="0" borderId="100" xfId="0" applyFont="1" applyBorder="1" applyAlignment="1">
      <alignment horizontal="center" vertical="center"/>
    </xf>
    <xf numFmtId="0" fontId="0" fillId="0" borderId="100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0" xfId="2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/>
    </xf>
    <xf numFmtId="0" fontId="8" fillId="0" borderId="100" xfId="1" applyFont="1" applyBorder="1" applyAlignment="1">
      <alignment horizontal="center" vertical="center"/>
    </xf>
    <xf numFmtId="0" fontId="9" fillId="0" borderId="137" xfId="0" applyFont="1" applyBorder="1" applyAlignment="1">
      <alignment horizontal="center" vertical="center"/>
    </xf>
    <xf numFmtId="1" fontId="9" fillId="0" borderId="66" xfId="0" applyNumberFormat="1" applyFont="1" applyBorder="1" applyAlignment="1" applyProtection="1">
      <alignment horizontal="left"/>
      <protection locked="0"/>
    </xf>
    <xf numFmtId="0" fontId="8" fillId="0" borderId="69" xfId="1" applyFont="1" applyBorder="1" applyAlignment="1">
      <alignment horizontal="left"/>
    </xf>
    <xf numFmtId="0" fontId="9" fillId="0" borderId="65" xfId="0" applyFont="1" applyBorder="1" applyAlignment="1">
      <alignment horizontal="left"/>
    </xf>
    <xf numFmtId="0" fontId="8" fillId="0" borderId="68" xfId="1" applyFont="1" applyFill="1" applyBorder="1" applyAlignment="1">
      <alignment horizontal="center"/>
    </xf>
    <xf numFmtId="0" fontId="9" fillId="0" borderId="61" xfId="0" applyFont="1" applyBorder="1" applyAlignment="1">
      <alignment horizontal="center" vertical="center" wrapText="1"/>
    </xf>
    <xf numFmtId="0" fontId="8" fillId="0" borderId="142" xfId="1" applyFont="1" applyBorder="1" applyAlignment="1">
      <alignment horizontal="center"/>
    </xf>
    <xf numFmtId="0" fontId="9" fillId="0" borderId="64" xfId="0" applyFont="1" applyBorder="1" applyAlignment="1">
      <alignment horizontal="center" vertical="center" wrapText="1"/>
    </xf>
    <xf numFmtId="0" fontId="9" fillId="0" borderId="100" xfId="2" applyFont="1" applyBorder="1" applyAlignment="1">
      <alignment horizontal="center"/>
    </xf>
    <xf numFmtId="0" fontId="8" fillId="0" borderId="100" xfId="1" applyFont="1" applyBorder="1" applyAlignment="1">
      <alignment horizontal="center"/>
    </xf>
    <xf numFmtId="0" fontId="9" fillId="0" borderId="133" xfId="2" applyFont="1" applyBorder="1" applyAlignment="1">
      <alignment horizontal="center"/>
    </xf>
    <xf numFmtId="0" fontId="11" fillId="0" borderId="0" xfId="0" applyFont="1" applyFill="1" applyBorder="1"/>
    <xf numFmtId="0" fontId="9" fillId="0" borderId="137" xfId="2" applyFont="1" applyBorder="1" applyAlignment="1">
      <alignment horizontal="center"/>
    </xf>
    <xf numFmtId="0" fontId="53" fillId="0" borderId="0" xfId="0" applyFont="1" applyAlignment="1">
      <alignment horizontal="center"/>
    </xf>
    <xf numFmtId="49" fontId="8" fillId="0" borderId="30" xfId="1" applyNumberFormat="1" applyFont="1" applyBorder="1" applyAlignment="1" applyProtection="1">
      <alignment horizontal="left" vertical="center"/>
    </xf>
    <xf numFmtId="2" fontId="22" fillId="0" borderId="112" xfId="1" applyNumberFormat="1" applyFont="1" applyBorder="1" applyAlignment="1" applyProtection="1">
      <alignment horizontal="center"/>
      <protection locked="0"/>
    </xf>
    <xf numFmtId="1" fontId="12" fillId="0" borderId="105" xfId="1" applyNumberFormat="1" applyFont="1" applyBorder="1" applyAlignment="1" applyProtection="1">
      <alignment horizontal="center"/>
    </xf>
    <xf numFmtId="165" fontId="0" fillId="0" borderId="0" xfId="0" applyNumberFormat="1" applyBorder="1" applyAlignment="1">
      <alignment horizontal="right"/>
    </xf>
    <xf numFmtId="0" fontId="9" fillId="0" borderId="100" xfId="2" applyFont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59" fillId="0" borderId="10" xfId="2" applyFont="1" applyBorder="1"/>
    <xf numFmtId="0" fontId="59" fillId="0" borderId="8" xfId="2" applyFont="1" applyBorder="1"/>
    <xf numFmtId="1" fontId="11" fillId="0" borderId="7" xfId="0" applyNumberFormat="1" applyFont="1" applyBorder="1" applyAlignment="1">
      <alignment horizontal="right"/>
    </xf>
    <xf numFmtId="1" fontId="53" fillId="5" borderId="13" xfId="0" applyNumberFormat="1" applyFont="1" applyFill="1" applyBorder="1" applyAlignment="1">
      <alignment horizontal="center"/>
    </xf>
    <xf numFmtId="1" fontId="53" fillId="5" borderId="35" xfId="0" applyNumberFormat="1" applyFont="1" applyFill="1" applyBorder="1" applyAlignment="1">
      <alignment horizontal="center"/>
    </xf>
    <xf numFmtId="0" fontId="9" fillId="0" borderId="23" xfId="2" applyFont="1" applyBorder="1" applyAlignment="1">
      <alignment horizontal="center"/>
    </xf>
    <xf numFmtId="1" fontId="53" fillId="5" borderId="26" xfId="0" applyNumberFormat="1" applyFont="1" applyFill="1" applyBorder="1" applyAlignment="1">
      <alignment horizontal="center"/>
    </xf>
    <xf numFmtId="165" fontId="0" fillId="0" borderId="0" xfId="0" applyNumberFormat="1" applyFont="1" applyAlignment="1">
      <alignment horizontal="right"/>
    </xf>
    <xf numFmtId="49" fontId="9" fillId="0" borderId="10" xfId="1" applyNumberFormat="1" applyFont="1" applyBorder="1" applyAlignment="1">
      <alignment horizontal="left"/>
    </xf>
    <xf numFmtId="0" fontId="60" fillId="0" borderId="10" xfId="2" applyFont="1" applyBorder="1"/>
    <xf numFmtId="0" fontId="60" fillId="0" borderId="36" xfId="2" applyFont="1" applyBorder="1"/>
    <xf numFmtId="0" fontId="9" fillId="0" borderId="100" xfId="0" applyFont="1" applyBorder="1" applyAlignment="1">
      <alignment horizontal="center" vertical="center" wrapText="1"/>
    </xf>
    <xf numFmtId="1" fontId="21" fillId="33" borderId="160" xfId="1" applyNumberFormat="1" applyFont="1" applyFill="1" applyBorder="1" applyAlignment="1" applyProtection="1">
      <alignment horizontal="center"/>
      <protection locked="0"/>
    </xf>
    <xf numFmtId="0" fontId="60" fillId="0" borderId="8" xfId="2" applyFont="1" applyBorder="1"/>
    <xf numFmtId="0" fontId="9" fillId="0" borderId="8" xfId="1" applyFont="1" applyBorder="1" applyAlignment="1">
      <alignment horizontal="left"/>
    </xf>
    <xf numFmtId="49" fontId="9" fillId="0" borderId="24" xfId="1" applyNumberFormat="1" applyFont="1" applyBorder="1" applyAlignment="1">
      <alignment horizontal="left"/>
    </xf>
    <xf numFmtId="0" fontId="9" fillId="0" borderId="36" xfId="1" applyFont="1" applyBorder="1" applyAlignment="1">
      <alignment horizontal="left"/>
    </xf>
    <xf numFmtId="0" fontId="60" fillId="0" borderId="24" xfId="2" applyFont="1" applyBorder="1"/>
    <xf numFmtId="0" fontId="60" fillId="0" borderId="25" xfId="2" applyFont="1" applyBorder="1"/>
    <xf numFmtId="0" fontId="60" fillId="0" borderId="39" xfId="2" applyFont="1" applyBorder="1"/>
    <xf numFmtId="0" fontId="0" fillId="0" borderId="44" xfId="0" applyBorder="1" applyAlignment="1">
      <alignment horizontal="center"/>
    </xf>
    <xf numFmtId="0" fontId="14" fillId="0" borderId="95" xfId="0" applyFont="1" applyBorder="1"/>
    <xf numFmtId="0" fontId="13" fillId="0" borderId="95" xfId="0" applyFont="1" applyBorder="1" applyAlignment="1">
      <alignment horizontal="centerContinuous"/>
    </xf>
    <xf numFmtId="0" fontId="0" fillId="0" borderId="95" xfId="0" applyBorder="1"/>
    <xf numFmtId="0" fontId="14" fillId="0" borderId="44" xfId="0" applyFont="1" applyBorder="1"/>
    <xf numFmtId="0" fontId="13" fillId="0" borderId="44" xfId="0" applyFont="1" applyBorder="1" applyAlignment="1">
      <alignment horizontal="centerContinuous"/>
    </xf>
    <xf numFmtId="0" fontId="10" fillId="0" borderId="44" xfId="0" applyFont="1" applyBorder="1" applyAlignment="1">
      <alignment horizontal="center" vertical="center"/>
    </xf>
    <xf numFmtId="0" fontId="12" fillId="6" borderId="42" xfId="0" applyFont="1" applyFill="1" applyBorder="1" applyAlignment="1">
      <alignment horizontal="center" vertical="center"/>
    </xf>
    <xf numFmtId="0" fontId="8" fillId="0" borderId="17" xfId="1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30" xfId="1" applyFont="1" applyBorder="1" applyAlignment="1">
      <alignment horizontal="left"/>
    </xf>
    <xf numFmtId="0" fontId="8" fillId="0" borderId="151" xfId="1" applyFont="1" applyBorder="1" applyAlignment="1">
      <alignment horizontal="left"/>
    </xf>
    <xf numFmtId="0" fontId="18" fillId="0" borderId="30" xfId="2" applyBorder="1"/>
    <xf numFmtId="0" fontId="18" fillId="0" borderId="7" xfId="2" applyBorder="1"/>
    <xf numFmtId="0" fontId="18" fillId="0" borderId="151" xfId="2" applyBorder="1"/>
    <xf numFmtId="0" fontId="18" fillId="0" borderId="17" xfId="2" applyBorder="1"/>
    <xf numFmtId="0" fontId="14" fillId="0" borderId="37" xfId="0" applyFont="1" applyBorder="1"/>
    <xf numFmtId="0" fontId="0" fillId="0" borderId="37" xfId="0" applyBorder="1"/>
    <xf numFmtId="0" fontId="0" fillId="0" borderId="163" xfId="0" applyBorder="1" applyAlignment="1">
      <alignment horizontal="center" vertical="center"/>
    </xf>
    <xf numFmtId="0" fontId="12" fillId="6" borderId="164" xfId="0" applyFont="1" applyFill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/>
    </xf>
    <xf numFmtId="0" fontId="0" fillId="0" borderId="15" xfId="0" applyBorder="1"/>
    <xf numFmtId="1" fontId="9" fillId="0" borderId="39" xfId="0" applyNumberFormat="1" applyFont="1" applyBorder="1" applyAlignment="1" applyProtection="1">
      <alignment horizontal="left"/>
      <protection locked="0"/>
    </xf>
    <xf numFmtId="0" fontId="18" fillId="0" borderId="11" xfId="2" applyBorder="1"/>
    <xf numFmtId="0" fontId="13" fillId="0" borderId="44" xfId="0" applyFont="1" applyBorder="1" applyAlignment="1">
      <alignment horizontal="centerContinuous" vertical="center"/>
    </xf>
    <xf numFmtId="0" fontId="12" fillId="6" borderId="18" xfId="0" applyFont="1" applyFill="1" applyBorder="1" applyAlignment="1">
      <alignment horizontal="center" vertical="center"/>
    </xf>
    <xf numFmtId="49" fontId="9" fillId="0" borderId="39" xfId="1" applyNumberFormat="1" applyFont="1" applyBorder="1" applyAlignment="1">
      <alignment horizontal="left"/>
    </xf>
    <xf numFmtId="0" fontId="60" fillId="0" borderId="7" xfId="2" applyFont="1" applyBorder="1"/>
    <xf numFmtId="0" fontId="60" fillId="0" borderId="30" xfId="2" applyFont="1" applyBorder="1"/>
    <xf numFmtId="0" fontId="8" fillId="0" borderId="162" xfId="1" applyFont="1" applyBorder="1" applyAlignment="1">
      <alignment horizontal="left"/>
    </xf>
    <xf numFmtId="0" fontId="25" fillId="6" borderId="166" xfId="1" applyFont="1" applyFill="1" applyBorder="1" applyAlignment="1">
      <alignment horizontal="center"/>
    </xf>
    <xf numFmtId="0" fontId="25" fillId="6" borderId="167" xfId="1" applyFont="1" applyFill="1" applyBorder="1" applyAlignment="1">
      <alignment horizontal="center"/>
    </xf>
    <xf numFmtId="0" fontId="0" fillId="0" borderId="168" xfId="0" applyBorder="1"/>
    <xf numFmtId="0" fontId="18" fillId="0" borderId="12" xfId="2" applyBorder="1"/>
    <xf numFmtId="0" fontId="9" fillId="0" borderId="13" xfId="2" applyFont="1" applyBorder="1" applyAlignment="1">
      <alignment horizontal="center"/>
    </xf>
    <xf numFmtId="1" fontId="10" fillId="5" borderId="13" xfId="0" applyNumberFormat="1" applyFont="1" applyFill="1" applyBorder="1" applyAlignment="1">
      <alignment horizontal="center"/>
    </xf>
    <xf numFmtId="1" fontId="12" fillId="0" borderId="170" xfId="1" applyNumberFormat="1" applyFont="1" applyBorder="1" applyAlignment="1" applyProtection="1">
      <alignment horizontal="center"/>
    </xf>
    <xf numFmtId="1" fontId="48" fillId="31" borderId="160" xfId="1" applyNumberFormat="1" applyFont="1" applyFill="1" applyBorder="1" applyAlignment="1" applyProtection="1">
      <alignment horizontal="center"/>
      <protection locked="0"/>
    </xf>
    <xf numFmtId="0" fontId="8" fillId="0" borderId="44" xfId="1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18" fillId="0" borderId="161" xfId="2" applyBorder="1"/>
    <xf numFmtId="49" fontId="8" fillId="0" borderId="17" xfId="1" applyNumberFormat="1" applyFont="1" applyBorder="1" applyAlignment="1" applyProtection="1">
      <alignment horizontal="left" vertical="center"/>
    </xf>
    <xf numFmtId="0" fontId="8" fillId="0" borderId="161" xfId="1" applyFont="1" applyBorder="1" applyAlignment="1">
      <alignment horizontal="left"/>
    </xf>
    <xf numFmtId="0" fontId="9" fillId="0" borderId="68" xfId="2" applyFont="1" applyBorder="1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/>
    </xf>
    <xf numFmtId="1" fontId="53" fillId="5" borderId="23" xfId="0" applyNumberFormat="1" applyFont="1" applyFill="1" applyBorder="1" applyAlignment="1">
      <alignment horizontal="center"/>
    </xf>
    <xf numFmtId="0" fontId="9" fillId="0" borderId="30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60" fillId="0" borderId="37" xfId="2" applyFont="1" applyBorder="1"/>
    <xf numFmtId="49" fontId="9" fillId="0" borderId="7" xfId="1" applyNumberFormat="1" applyFont="1" applyBorder="1" applyAlignment="1" applyProtection="1">
      <alignment horizontal="left" vertical="center"/>
    </xf>
    <xf numFmtId="0" fontId="8" fillId="0" borderId="36" xfId="0" applyFont="1" applyBorder="1" applyAlignment="1">
      <alignment horizontal="left"/>
    </xf>
    <xf numFmtId="0" fontId="9" fillId="0" borderId="6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25" xfId="1" applyFont="1" applyFill="1" applyBorder="1" applyAlignment="1">
      <alignment horizontal="center"/>
    </xf>
    <xf numFmtId="0" fontId="9" fillId="0" borderId="23" xfId="2" applyFont="1" applyBorder="1" applyAlignment="1">
      <alignment horizontal="center" vertical="center" wrapText="1"/>
    </xf>
    <xf numFmtId="0" fontId="3" fillId="0" borderId="7" xfId="0" applyFont="1" applyFill="1" applyBorder="1"/>
    <xf numFmtId="0" fontId="9" fillId="0" borderId="161" xfId="0" applyFont="1" applyBorder="1" applyAlignment="1">
      <alignment horizontal="left"/>
    </xf>
    <xf numFmtId="0" fontId="12" fillId="6" borderId="81" xfId="1" applyFont="1" applyFill="1" applyBorder="1" applyAlignment="1" applyProtection="1">
      <alignment horizontal="center" vertical="center"/>
    </xf>
    <xf numFmtId="0" fontId="22" fillId="0" borderId="173" xfId="1" applyNumberFormat="1" applyFont="1" applyBorder="1" applyAlignment="1" applyProtection="1">
      <alignment horizontal="center"/>
    </xf>
    <xf numFmtId="0" fontId="22" fillId="0" borderId="40" xfId="1" applyNumberFormat="1" applyFont="1" applyBorder="1" applyAlignment="1" applyProtection="1">
      <alignment horizontal="center"/>
    </xf>
    <xf numFmtId="0" fontId="22" fillId="0" borderId="0" xfId="1" applyNumberFormat="1" applyFont="1" applyBorder="1" applyAlignment="1" applyProtection="1">
      <alignment horizontal="center"/>
    </xf>
    <xf numFmtId="0" fontId="22" fillId="0" borderId="81" xfId="1" applyNumberFormat="1" applyFont="1" applyBorder="1" applyAlignment="1" applyProtection="1">
      <alignment horizontal="center"/>
    </xf>
    <xf numFmtId="0" fontId="22" fillId="0" borderId="85" xfId="1" applyNumberFormat="1" applyFont="1" applyBorder="1" applyAlignment="1" applyProtection="1">
      <alignment horizontal="center"/>
    </xf>
    <xf numFmtId="0" fontId="25" fillId="6" borderId="176" xfId="1" applyFont="1" applyFill="1" applyBorder="1" applyAlignment="1">
      <alignment horizontal="center" vertical="center"/>
    </xf>
    <xf numFmtId="0" fontId="25" fillId="6" borderId="177" xfId="1" applyFont="1" applyFill="1" applyBorder="1" applyAlignment="1">
      <alignment horizontal="center" vertical="center"/>
    </xf>
    <xf numFmtId="0" fontId="22" fillId="0" borderId="98" xfId="1" applyNumberFormat="1" applyFont="1" applyBorder="1" applyAlignment="1" applyProtection="1">
      <alignment horizontal="center"/>
    </xf>
    <xf numFmtId="0" fontId="22" fillId="0" borderId="30" xfId="1" applyNumberFormat="1" applyFont="1" applyBorder="1" applyAlignment="1" applyProtection="1">
      <alignment horizontal="center"/>
    </xf>
    <xf numFmtId="0" fontId="22" fillId="0" borderId="17" xfId="1" applyNumberFormat="1" applyFont="1" applyBorder="1" applyAlignment="1" applyProtection="1">
      <alignment horizontal="center"/>
    </xf>
    <xf numFmtId="0" fontId="22" fillId="0" borderId="99" xfId="1" applyNumberFormat="1" applyFont="1" applyBorder="1" applyAlignment="1" applyProtection="1">
      <alignment horizontal="center"/>
    </xf>
    <xf numFmtId="0" fontId="22" fillId="0" borderId="157" xfId="1" applyNumberFormat="1" applyFont="1" applyBorder="1" applyAlignment="1" applyProtection="1">
      <alignment horizontal="center"/>
    </xf>
    <xf numFmtId="0" fontId="22" fillId="0" borderId="158" xfId="1" applyNumberFormat="1" applyFont="1" applyBorder="1" applyAlignment="1" applyProtection="1">
      <alignment horizontal="center"/>
    </xf>
    <xf numFmtId="0" fontId="12" fillId="6" borderId="81" xfId="1" applyFont="1" applyFill="1" applyBorder="1" applyAlignment="1" applyProtection="1">
      <alignment vertical="center"/>
    </xf>
    <xf numFmtId="0" fontId="22" fillId="0" borderId="7" xfId="1" applyNumberFormat="1" applyFont="1" applyBorder="1" applyAlignment="1" applyProtection="1">
      <alignment horizontal="center"/>
    </xf>
    <xf numFmtId="0" fontId="22" fillId="0" borderId="175" xfId="1" applyNumberFormat="1" applyFont="1" applyBorder="1" applyAlignment="1" applyProtection="1">
      <alignment horizontal="center"/>
    </xf>
    <xf numFmtId="0" fontId="22" fillId="0" borderId="96" xfId="1" applyNumberFormat="1" applyFont="1" applyBorder="1" applyAlignment="1" applyProtection="1">
      <alignment horizontal="center"/>
    </xf>
    <xf numFmtId="1" fontId="12" fillId="0" borderId="172" xfId="1" applyNumberFormat="1" applyFont="1" applyBorder="1" applyAlignment="1" applyProtection="1">
      <alignment horizontal="center"/>
    </xf>
    <xf numFmtId="2" fontId="22" fillId="0" borderId="65" xfId="1" applyNumberFormat="1" applyFont="1" applyBorder="1" applyAlignment="1" applyProtection="1">
      <alignment horizontal="center"/>
      <protection locked="0"/>
    </xf>
    <xf numFmtId="2" fontId="22" fillId="0" borderId="8" xfId="1" applyNumberFormat="1" applyFont="1" applyBorder="1" applyAlignment="1" applyProtection="1">
      <alignment horizontal="center"/>
      <protection locked="0"/>
    </xf>
    <xf numFmtId="2" fontId="22" fillId="0" borderId="62" xfId="1" applyNumberFormat="1" applyFont="1" applyBorder="1" applyAlignment="1" applyProtection="1">
      <alignment horizontal="center"/>
      <protection locked="0"/>
    </xf>
    <xf numFmtId="2" fontId="22" fillId="0" borderId="184" xfId="1" applyNumberFormat="1" applyFont="1" applyBorder="1" applyAlignment="1" applyProtection="1">
      <alignment horizontal="center"/>
      <protection locked="0"/>
    </xf>
    <xf numFmtId="2" fontId="22" fillId="0" borderId="185" xfId="1" applyNumberFormat="1" applyFont="1" applyBorder="1" applyAlignment="1" applyProtection="1">
      <alignment horizontal="center"/>
      <protection locked="0"/>
    </xf>
    <xf numFmtId="2" fontId="25" fillId="0" borderId="65" xfId="1" applyNumberFormat="1" applyFont="1" applyBorder="1" applyAlignment="1" applyProtection="1">
      <alignment horizontal="center"/>
      <protection locked="0"/>
    </xf>
    <xf numFmtId="2" fontId="25" fillId="0" borderId="8" xfId="1" applyNumberFormat="1" applyFont="1" applyBorder="1" applyAlignment="1" applyProtection="1">
      <alignment horizontal="center"/>
      <protection locked="0"/>
    </xf>
    <xf numFmtId="2" fontId="25" fillId="0" borderId="62" xfId="1" applyNumberFormat="1" applyFont="1" applyBorder="1" applyAlignment="1" applyProtection="1">
      <alignment horizontal="center"/>
      <protection locked="0"/>
    </xf>
    <xf numFmtId="2" fontId="22" fillId="0" borderId="5" xfId="1" applyNumberFormat="1" applyFont="1" applyBorder="1" applyAlignment="1" applyProtection="1">
      <alignment horizontal="center"/>
      <protection locked="0"/>
    </xf>
    <xf numFmtId="2" fontId="22" fillId="0" borderId="51" xfId="1" applyNumberFormat="1" applyFont="1" applyBorder="1" applyAlignment="1" applyProtection="1">
      <alignment horizontal="center"/>
      <protection locked="0"/>
    </xf>
    <xf numFmtId="166" fontId="22" fillId="0" borderId="98" xfId="1" applyNumberFormat="1" applyFont="1" applyBorder="1" applyAlignment="1" applyProtection="1">
      <alignment horizontal="center"/>
      <protection locked="0"/>
    </xf>
    <xf numFmtId="166" fontId="22" fillId="0" borderId="186" xfId="1" applyNumberFormat="1" applyFont="1" applyBorder="1" applyAlignment="1" applyProtection="1">
      <alignment horizontal="center"/>
      <protection locked="0"/>
    </xf>
    <xf numFmtId="166" fontId="22" fillId="0" borderId="99" xfId="1" applyNumberFormat="1" applyFont="1" applyBorder="1" applyAlignment="1" applyProtection="1">
      <alignment horizontal="center"/>
      <protection locked="0"/>
    </xf>
    <xf numFmtId="166" fontId="25" fillId="0" borderId="180" xfId="1" applyNumberFormat="1" applyFont="1" applyBorder="1" applyAlignment="1" applyProtection="1">
      <alignment horizontal="center"/>
      <protection locked="0"/>
    </xf>
    <xf numFmtId="166" fontId="25" fillId="0" borderId="120" xfId="1" applyNumberFormat="1" applyFont="1" applyBorder="1" applyAlignment="1" applyProtection="1">
      <alignment horizontal="center"/>
      <protection locked="0"/>
    </xf>
    <xf numFmtId="166" fontId="25" fillId="0" borderId="187" xfId="1" applyNumberFormat="1" applyFont="1" applyBorder="1" applyAlignment="1" applyProtection="1">
      <alignment horizontal="center"/>
      <protection locked="0"/>
    </xf>
    <xf numFmtId="166" fontId="25" fillId="0" borderId="181" xfId="1" applyNumberFormat="1" applyFont="1" applyBorder="1" applyAlignment="1" applyProtection="1">
      <alignment horizontal="center"/>
      <protection locked="0"/>
    </xf>
    <xf numFmtId="166" fontId="22" fillId="0" borderId="188" xfId="1" applyNumberFormat="1" applyFont="1" applyBorder="1" applyAlignment="1" applyProtection="1">
      <alignment horizontal="center"/>
      <protection locked="0"/>
    </xf>
    <xf numFmtId="166" fontId="22" fillId="0" borderId="156" xfId="1" applyNumberFormat="1" applyFont="1" applyBorder="1" applyAlignment="1" applyProtection="1">
      <alignment horizontal="center"/>
      <protection locked="0"/>
    </xf>
    <xf numFmtId="166" fontId="22" fillId="0" borderId="180" xfId="1" applyNumberFormat="1" applyFont="1" applyBorder="1" applyAlignment="1" applyProtection="1">
      <alignment horizontal="center"/>
      <protection locked="0"/>
    </xf>
    <xf numFmtId="166" fontId="22" fillId="0" borderId="187" xfId="1" applyNumberFormat="1" applyFont="1" applyBorder="1" applyAlignment="1" applyProtection="1">
      <alignment horizontal="center"/>
      <protection locked="0"/>
    </xf>
    <xf numFmtId="166" fontId="22" fillId="0" borderId="174" xfId="1" applyNumberFormat="1" applyFont="1" applyBorder="1" applyAlignment="1" applyProtection="1">
      <alignment horizontal="center"/>
      <protection locked="0"/>
    </xf>
    <xf numFmtId="166" fontId="22" fillId="0" borderId="181" xfId="1" applyNumberFormat="1" applyFont="1" applyBorder="1" applyAlignment="1" applyProtection="1">
      <alignment horizontal="center"/>
      <protection locked="0"/>
    </xf>
    <xf numFmtId="166" fontId="22" fillId="0" borderId="189" xfId="1" applyNumberFormat="1" applyFont="1" applyBorder="1" applyAlignment="1" applyProtection="1">
      <alignment horizontal="center"/>
      <protection locked="0"/>
    </xf>
    <xf numFmtId="166" fontId="22" fillId="0" borderId="66" xfId="1" applyNumberFormat="1" applyFont="1" applyBorder="1" applyAlignment="1" applyProtection="1">
      <alignment horizontal="center"/>
      <protection locked="0"/>
    </xf>
    <xf numFmtId="166" fontId="22" fillId="0" borderId="10" xfId="1" applyNumberFormat="1" applyFont="1" applyBorder="1" applyAlignment="1" applyProtection="1">
      <alignment horizontal="center"/>
      <protection locked="0"/>
    </xf>
    <xf numFmtId="166" fontId="22" fillId="0" borderId="190" xfId="1" applyNumberFormat="1" applyFont="1" applyBorder="1" applyAlignment="1" applyProtection="1">
      <alignment horizontal="center"/>
      <protection locked="0"/>
    </xf>
    <xf numFmtId="166" fontId="25" fillId="0" borderId="66" xfId="1" applyNumberFormat="1" applyFont="1" applyBorder="1" applyAlignment="1" applyProtection="1">
      <alignment horizontal="center"/>
      <protection locked="0"/>
    </xf>
    <xf numFmtId="166" fontId="25" fillId="0" borderId="10" xfId="1" applyNumberFormat="1" applyFont="1" applyBorder="1" applyAlignment="1" applyProtection="1">
      <alignment horizontal="center"/>
      <protection locked="0"/>
    </xf>
    <xf numFmtId="166" fontId="25" fillId="0" borderId="190" xfId="1" applyNumberFormat="1" applyFont="1" applyBorder="1" applyAlignment="1" applyProtection="1">
      <alignment horizontal="center"/>
      <protection locked="0"/>
    </xf>
    <xf numFmtId="166" fontId="25" fillId="0" borderId="38" xfId="1" applyNumberFormat="1" applyFont="1" applyBorder="1" applyAlignment="1" applyProtection="1">
      <alignment horizontal="center"/>
      <protection locked="0"/>
    </xf>
    <xf numFmtId="166" fontId="22" fillId="0" borderId="32" xfId="1" applyNumberFormat="1" applyFont="1" applyBorder="1" applyAlignment="1" applyProtection="1">
      <alignment horizontal="center"/>
      <protection locked="0"/>
    </xf>
    <xf numFmtId="166" fontId="22" fillId="0" borderId="52" xfId="1" applyNumberFormat="1" applyFont="1" applyBorder="1" applyAlignment="1" applyProtection="1">
      <alignment horizontal="center"/>
      <protection locked="0"/>
    </xf>
    <xf numFmtId="166" fontId="22" fillId="0" borderId="183" xfId="1" applyNumberFormat="1" applyFont="1" applyBorder="1" applyAlignment="1" applyProtection="1">
      <alignment horizontal="center"/>
      <protection locked="0"/>
    </xf>
    <xf numFmtId="166" fontId="22" fillId="0" borderId="38" xfId="1" applyNumberFormat="1" applyFont="1" applyBorder="1" applyAlignment="1" applyProtection="1">
      <alignment horizontal="center"/>
      <protection locked="0"/>
    </xf>
    <xf numFmtId="2" fontId="22" fillId="0" borderId="25" xfId="1" applyNumberFormat="1" applyFont="1" applyBorder="1" applyAlignment="1" applyProtection="1">
      <alignment horizontal="center"/>
      <protection locked="0"/>
    </xf>
    <xf numFmtId="0" fontId="22" fillId="0" borderId="10" xfId="1" applyNumberFormat="1" applyFont="1" applyBorder="1" applyAlignment="1" applyProtection="1">
      <alignment horizontal="center"/>
    </xf>
    <xf numFmtId="2" fontId="22" fillId="0" borderId="59" xfId="1" applyNumberFormat="1" applyFont="1" applyBorder="1" applyAlignment="1" applyProtection="1">
      <alignment horizontal="center"/>
      <protection locked="0"/>
    </xf>
    <xf numFmtId="0" fontId="22" fillId="0" borderId="192" xfId="1" applyNumberFormat="1" applyFont="1" applyBorder="1" applyAlignment="1" applyProtection="1">
      <alignment horizontal="center"/>
    </xf>
    <xf numFmtId="166" fontId="22" fillId="0" borderId="123" xfId="1" applyNumberFormat="1" applyFont="1" applyBorder="1" applyAlignment="1" applyProtection="1">
      <alignment horizontal="center"/>
      <protection locked="0"/>
    </xf>
    <xf numFmtId="2" fontId="25" fillId="0" borderId="59" xfId="1" applyNumberFormat="1" applyFont="1" applyBorder="1" applyAlignment="1" applyProtection="1">
      <alignment horizontal="center"/>
      <protection locked="0"/>
    </xf>
    <xf numFmtId="0" fontId="22" fillId="0" borderId="194" xfId="1" applyNumberFormat="1" applyFont="1" applyBorder="1" applyAlignment="1" applyProtection="1">
      <alignment horizontal="center"/>
    </xf>
    <xf numFmtId="0" fontId="22" fillId="0" borderId="195" xfId="1" applyNumberFormat="1" applyFont="1" applyBorder="1" applyAlignment="1" applyProtection="1">
      <alignment horizontal="center"/>
    </xf>
    <xf numFmtId="166" fontId="25" fillId="0" borderId="189" xfId="1" applyNumberFormat="1" applyFont="1" applyBorder="1" applyAlignment="1" applyProtection="1">
      <alignment horizontal="center"/>
      <protection locked="0"/>
    </xf>
    <xf numFmtId="0" fontId="22" fillId="0" borderId="196" xfId="1" applyNumberFormat="1" applyFont="1" applyBorder="1" applyAlignment="1" applyProtection="1">
      <alignment horizontal="center"/>
    </xf>
    <xf numFmtId="0" fontId="25" fillId="6" borderId="81" xfId="1" applyFont="1" applyFill="1" applyBorder="1" applyAlignment="1"/>
    <xf numFmtId="0" fontId="25" fillId="6" borderId="197" xfId="1" applyFont="1" applyFill="1" applyBorder="1" applyAlignment="1">
      <alignment horizontal="center" vertical="center"/>
    </xf>
    <xf numFmtId="0" fontId="25" fillId="6" borderId="199" xfId="1" applyFont="1" applyFill="1" applyBorder="1" applyAlignment="1">
      <alignment horizontal="center" vertical="center"/>
    </xf>
    <xf numFmtId="0" fontId="25" fillId="6" borderId="198" xfId="1" applyFont="1" applyFill="1" applyBorder="1" applyAlignment="1">
      <alignment horizontal="center" vertical="center"/>
    </xf>
    <xf numFmtId="0" fontId="12" fillId="6" borderId="200" xfId="1" applyFont="1" applyFill="1" applyBorder="1" applyAlignment="1" applyProtection="1"/>
    <xf numFmtId="2" fontId="26" fillId="6" borderId="198" xfId="1" applyNumberFormat="1" applyFont="1" applyFill="1" applyBorder="1" applyAlignment="1" applyProtection="1">
      <alignment horizontal="center"/>
    </xf>
    <xf numFmtId="0" fontId="12" fillId="6" borderId="200" xfId="1" applyFont="1" applyFill="1" applyBorder="1" applyAlignment="1" applyProtection="1">
      <alignment horizontal="center" vertical="center"/>
    </xf>
    <xf numFmtId="0" fontId="26" fillId="6" borderId="198" xfId="1" applyFont="1" applyFill="1" applyBorder="1" applyAlignment="1" applyProtection="1">
      <alignment horizontal="center"/>
    </xf>
    <xf numFmtId="0" fontId="25" fillId="6" borderId="183" xfId="1" applyFont="1" applyFill="1" applyBorder="1" applyAlignment="1">
      <alignment horizontal="center" vertical="center"/>
    </xf>
    <xf numFmtId="0" fontId="25" fillId="6" borderId="63" xfId="1" applyFont="1" applyFill="1" applyBorder="1" applyAlignment="1">
      <alignment horizontal="center" vertical="center"/>
    </xf>
    <xf numFmtId="2" fontId="61" fillId="6" borderId="76" xfId="1" applyNumberFormat="1" applyFont="1" applyFill="1" applyBorder="1" applyAlignment="1" applyProtection="1">
      <alignment horizontal="center"/>
    </xf>
    <xf numFmtId="0" fontId="61" fillId="6" borderId="76" xfId="1" applyFont="1" applyFill="1" applyBorder="1" applyAlignment="1" applyProtection="1">
      <alignment horizontal="center"/>
    </xf>
    <xf numFmtId="1" fontId="61" fillId="6" borderId="76" xfId="1" applyNumberFormat="1" applyFont="1" applyFill="1" applyBorder="1" applyAlignment="1" applyProtection="1">
      <alignment horizontal="center"/>
    </xf>
    <xf numFmtId="0" fontId="48" fillId="36" borderId="97" xfId="1" applyNumberFormat="1" applyFont="1" applyFill="1" applyBorder="1" applyAlignment="1" applyProtection="1">
      <alignment horizontal="center"/>
    </xf>
    <xf numFmtId="0" fontId="48" fillId="36" borderId="35" xfId="1" applyNumberFormat="1" applyFont="1" applyFill="1" applyBorder="1" applyAlignment="1" applyProtection="1">
      <alignment horizontal="center"/>
    </xf>
    <xf numFmtId="0" fontId="48" fillId="36" borderId="61" xfId="1" applyNumberFormat="1" applyFont="1" applyFill="1" applyBorder="1" applyAlignment="1" applyProtection="1">
      <alignment horizontal="center"/>
    </xf>
    <xf numFmtId="0" fontId="48" fillId="36" borderId="26" xfId="1" applyNumberFormat="1" applyFont="1" applyFill="1" applyBorder="1" applyAlignment="1" applyProtection="1">
      <alignment horizontal="center"/>
    </xf>
    <xf numFmtId="0" fontId="48" fillId="36" borderId="143" xfId="1" applyNumberFormat="1" applyFont="1" applyFill="1" applyBorder="1" applyAlignment="1" applyProtection="1">
      <alignment horizontal="center"/>
    </xf>
    <xf numFmtId="0" fontId="48" fillId="36" borderId="142" xfId="1" applyNumberFormat="1" applyFont="1" applyFill="1" applyBorder="1" applyAlignment="1" applyProtection="1">
      <alignment horizontal="center"/>
    </xf>
    <xf numFmtId="0" fontId="48" fillId="36" borderId="71" xfId="1" applyNumberFormat="1" applyFont="1" applyFill="1" applyBorder="1" applyAlignment="1" applyProtection="1">
      <alignment horizontal="center"/>
    </xf>
    <xf numFmtId="0" fontId="48" fillId="36" borderId="9" xfId="1" applyNumberFormat="1" applyFont="1" applyFill="1" applyBorder="1" applyAlignment="1" applyProtection="1">
      <alignment horizontal="center"/>
    </xf>
    <xf numFmtId="0" fontId="48" fillId="36" borderId="191" xfId="1" applyNumberFormat="1" applyFont="1" applyFill="1" applyBorder="1" applyAlignment="1" applyProtection="1">
      <alignment horizontal="center"/>
    </xf>
    <xf numFmtId="0" fontId="48" fillId="36" borderId="193" xfId="1" applyNumberFormat="1" applyFont="1" applyFill="1" applyBorder="1" applyAlignment="1" applyProtection="1">
      <alignment horizontal="center"/>
    </xf>
    <xf numFmtId="1" fontId="48" fillId="36" borderId="71" xfId="1" applyNumberFormat="1" applyFont="1" applyFill="1" applyBorder="1" applyAlignment="1" applyProtection="1">
      <alignment horizontal="center"/>
    </xf>
    <xf numFmtId="1" fontId="48" fillId="36" borderId="9" xfId="1" applyNumberFormat="1" applyFont="1" applyFill="1" applyBorder="1" applyAlignment="1" applyProtection="1">
      <alignment horizontal="center"/>
    </xf>
    <xf numFmtId="1" fontId="48" fillId="36" borderId="143" xfId="1" applyNumberFormat="1" applyFont="1" applyFill="1" applyBorder="1" applyAlignment="1" applyProtection="1">
      <alignment horizontal="center"/>
    </xf>
    <xf numFmtId="1" fontId="48" fillId="36" borderId="35" xfId="1" applyNumberFormat="1" applyFont="1" applyFill="1" applyBorder="1" applyAlignment="1" applyProtection="1">
      <alignment horizontal="center"/>
    </xf>
    <xf numFmtId="1" fontId="48" fillId="36" borderId="142" xfId="1" applyNumberFormat="1" applyFont="1" applyFill="1" applyBorder="1" applyAlignment="1" applyProtection="1">
      <alignment horizontal="center"/>
    </xf>
    <xf numFmtId="1" fontId="48" fillId="36" borderId="97" xfId="1" applyNumberFormat="1" applyFont="1" applyFill="1" applyBorder="1" applyAlignment="1" applyProtection="1">
      <alignment horizontal="center"/>
    </xf>
    <xf numFmtId="1" fontId="48" fillId="36" borderId="61" xfId="1" applyNumberFormat="1" applyFont="1" applyFill="1" applyBorder="1" applyAlignment="1" applyProtection="1">
      <alignment horizontal="center"/>
    </xf>
    <xf numFmtId="0" fontId="48" fillId="36" borderId="23" xfId="1" applyNumberFormat="1" applyFont="1" applyFill="1" applyBorder="1" applyAlignment="1" applyProtection="1">
      <alignment horizontal="center"/>
    </xf>
    <xf numFmtId="1" fontId="48" fillId="36" borderId="97" xfId="1" applyNumberFormat="1" applyFont="1" applyFill="1" applyBorder="1" applyAlignment="1" applyProtection="1">
      <alignment horizontal="center"/>
      <protection locked="0"/>
    </xf>
    <xf numFmtId="1" fontId="48" fillId="36" borderId="9" xfId="1" applyNumberFormat="1" applyFont="1" applyFill="1" applyBorder="1" applyAlignment="1" applyProtection="1">
      <alignment horizontal="center"/>
      <protection locked="0"/>
    </xf>
    <xf numFmtId="1" fontId="48" fillId="36" borderId="143" xfId="1" applyNumberFormat="1" applyFont="1" applyFill="1" applyBorder="1" applyAlignment="1" applyProtection="1">
      <alignment horizontal="center"/>
      <protection locked="0"/>
    </xf>
    <xf numFmtId="1" fontId="48" fillId="36" borderId="142" xfId="1" applyNumberFormat="1" applyFont="1" applyFill="1" applyBorder="1" applyAlignment="1" applyProtection="1">
      <alignment horizontal="center"/>
      <protection locked="0"/>
    </xf>
    <xf numFmtId="1" fontId="48" fillId="36" borderId="71" xfId="1" applyNumberFormat="1" applyFont="1" applyFill="1" applyBorder="1" applyAlignment="1" applyProtection="1">
      <alignment horizontal="center"/>
      <protection locked="0"/>
    </xf>
    <xf numFmtId="1" fontId="48" fillId="36" borderId="191" xfId="1" applyNumberFormat="1" applyFont="1" applyFill="1" applyBorder="1" applyAlignment="1" applyProtection="1">
      <alignment horizontal="center"/>
      <protection locked="0"/>
    </xf>
    <xf numFmtId="1" fontId="48" fillId="36" borderId="35" xfId="1" applyNumberFormat="1" applyFont="1" applyFill="1" applyBorder="1" applyAlignment="1" applyProtection="1">
      <alignment horizontal="center"/>
      <protection locked="0"/>
    </xf>
    <xf numFmtId="1" fontId="22" fillId="36" borderId="61" xfId="1" applyNumberFormat="1" applyFont="1" applyFill="1" applyBorder="1" applyAlignment="1" applyProtection="1">
      <alignment horizontal="center"/>
      <protection locked="0"/>
    </xf>
    <xf numFmtId="0" fontId="25" fillId="6" borderId="76" xfId="1" applyFont="1" applyFill="1" applyBorder="1" applyAlignment="1" applyProtection="1">
      <alignment horizontal="center"/>
    </xf>
    <xf numFmtId="0" fontId="54" fillId="37" borderId="202" xfId="1" applyNumberFormat="1" applyFont="1" applyFill="1" applyBorder="1" applyAlignment="1" applyProtection="1">
      <alignment horizontal="center"/>
    </xf>
    <xf numFmtId="0" fontId="54" fillId="37" borderId="74" xfId="1" applyNumberFormat="1" applyFont="1" applyFill="1" applyBorder="1" applyAlignment="1" applyProtection="1">
      <alignment horizontal="center"/>
    </xf>
    <xf numFmtId="166" fontId="25" fillId="37" borderId="65" xfId="1" applyNumberFormat="1" applyFont="1" applyFill="1" applyBorder="1" applyAlignment="1" applyProtection="1">
      <alignment horizontal="center"/>
      <protection locked="0"/>
    </xf>
    <xf numFmtId="1" fontId="22" fillId="37" borderId="203" xfId="1" applyNumberFormat="1" applyFont="1" applyFill="1" applyBorder="1" applyAlignment="1" applyProtection="1">
      <alignment horizontal="center"/>
    </xf>
    <xf numFmtId="1" fontId="22" fillId="37" borderId="173" xfId="1" applyNumberFormat="1" applyFont="1" applyFill="1" applyBorder="1" applyAlignment="1" applyProtection="1">
      <alignment horizontal="center"/>
    </xf>
    <xf numFmtId="0" fontId="22" fillId="37" borderId="202" xfId="1" applyNumberFormat="1" applyFont="1" applyFill="1" applyBorder="1" applyAlignment="1" applyProtection="1">
      <alignment horizontal="center"/>
    </xf>
    <xf numFmtId="0" fontId="22" fillId="37" borderId="74" xfId="1" applyNumberFormat="1" applyFont="1" applyFill="1" applyBorder="1" applyAlignment="1" applyProtection="1">
      <alignment horizontal="center"/>
    </xf>
    <xf numFmtId="1" fontId="22" fillId="37" borderId="202" xfId="1" applyNumberFormat="1" applyFont="1" applyFill="1" applyBorder="1" applyAlignment="1" applyProtection="1">
      <alignment horizontal="center"/>
    </xf>
    <xf numFmtId="1" fontId="22" fillId="37" borderId="81" xfId="1" applyNumberFormat="1" applyFont="1" applyFill="1" applyBorder="1" applyAlignment="1" applyProtection="1">
      <alignment horizontal="center"/>
    </xf>
    <xf numFmtId="1" fontId="54" fillId="37" borderId="202" xfId="1" applyNumberFormat="1" applyFont="1" applyFill="1" applyBorder="1" applyAlignment="1" applyProtection="1">
      <alignment horizontal="center"/>
    </xf>
    <xf numFmtId="1" fontId="54" fillId="37" borderId="81" xfId="1" applyNumberFormat="1" applyFont="1" applyFill="1" applyBorder="1" applyAlignment="1" applyProtection="1">
      <alignment horizontal="center"/>
    </xf>
    <xf numFmtId="0" fontId="22" fillId="37" borderId="201" xfId="1" applyNumberFormat="1" applyFont="1" applyFill="1" applyBorder="1" applyAlignment="1" applyProtection="1">
      <alignment horizontal="center"/>
    </xf>
    <xf numFmtId="0" fontId="22" fillId="37" borderId="178" xfId="1" applyNumberFormat="1" applyFont="1" applyFill="1" applyBorder="1" applyAlignment="1" applyProtection="1">
      <alignment horizontal="center"/>
    </xf>
    <xf numFmtId="166" fontId="25" fillId="37" borderId="178" xfId="1" applyNumberFormat="1" applyFont="1" applyFill="1" applyBorder="1" applyAlignment="1" applyProtection="1">
      <alignment horizontal="center"/>
      <protection locked="0"/>
    </xf>
    <xf numFmtId="1" fontId="22" fillId="37" borderId="201" xfId="1" applyNumberFormat="1" applyFont="1" applyFill="1" applyBorder="1" applyAlignment="1" applyProtection="1">
      <alignment horizontal="center"/>
    </xf>
    <xf numFmtId="1" fontId="22" fillId="37" borderId="170" xfId="1" applyNumberFormat="1" applyFont="1" applyFill="1" applyBorder="1" applyAlignment="1" applyProtection="1">
      <alignment horizontal="center"/>
    </xf>
    <xf numFmtId="166" fontId="22" fillId="37" borderId="180" xfId="1" applyNumberFormat="1" applyFont="1" applyFill="1" applyBorder="1" applyAlignment="1" applyProtection="1">
      <alignment horizontal="center"/>
      <protection locked="0"/>
    </xf>
    <xf numFmtId="166" fontId="22" fillId="37" borderId="179" xfId="1" applyNumberFormat="1" applyFont="1" applyFill="1" applyBorder="1" applyAlignment="1" applyProtection="1">
      <alignment horizontal="center"/>
      <protection locked="0"/>
    </xf>
    <xf numFmtId="166" fontId="25" fillId="37" borderId="203" xfId="1" applyNumberFormat="1" applyFont="1" applyFill="1" applyBorder="1" applyAlignment="1" applyProtection="1">
      <alignment horizontal="center"/>
      <protection locked="0"/>
    </xf>
    <xf numFmtId="166" fontId="25" fillId="37" borderId="201" xfId="1" applyNumberFormat="1" applyFont="1" applyFill="1" applyBorder="1" applyAlignment="1" applyProtection="1">
      <alignment horizontal="center"/>
      <protection locked="0"/>
    </xf>
    <xf numFmtId="2" fontId="22" fillId="0" borderId="66" xfId="1" applyNumberFormat="1" applyFont="1" applyBorder="1" applyAlignment="1">
      <alignment horizontal="center"/>
    </xf>
    <xf numFmtId="2" fontId="22" fillId="0" borderId="10" xfId="1" applyNumberFormat="1" applyFont="1" applyBorder="1" applyAlignment="1">
      <alignment horizontal="center"/>
    </xf>
    <xf numFmtId="2" fontId="22" fillId="0" borderId="24" xfId="1" applyNumberFormat="1" applyFont="1" applyBorder="1" applyAlignment="1">
      <alignment horizontal="center"/>
    </xf>
    <xf numFmtId="2" fontId="22" fillId="0" borderId="60" xfId="1" applyNumberFormat="1" applyFont="1" applyBorder="1" applyAlignment="1">
      <alignment horizontal="center"/>
    </xf>
    <xf numFmtId="2" fontId="25" fillId="0" borderId="24" xfId="0" applyNumberFormat="1" applyFont="1" applyBorder="1" applyAlignment="1">
      <alignment horizontal="center" vertical="center" wrapText="1"/>
    </xf>
    <xf numFmtId="2" fontId="25" fillId="0" borderId="38" xfId="0" applyNumberFormat="1" applyFont="1" applyBorder="1" applyAlignment="1">
      <alignment horizontal="center" vertical="center" wrapText="1"/>
    </xf>
    <xf numFmtId="2" fontId="22" fillId="0" borderId="183" xfId="1" applyNumberFormat="1" applyFont="1" applyBorder="1" applyAlignment="1">
      <alignment horizontal="center" vertical="center"/>
    </xf>
    <xf numFmtId="2" fontId="22" fillId="0" borderId="10" xfId="1" applyNumberFormat="1" applyFont="1" applyBorder="1" applyAlignment="1">
      <alignment horizontal="center" vertical="center"/>
    </xf>
    <xf numFmtId="2" fontId="22" fillId="0" borderId="63" xfId="1" applyNumberFormat="1" applyFont="1" applyBorder="1" applyAlignment="1">
      <alignment horizontal="center" vertical="center"/>
    </xf>
    <xf numFmtId="2" fontId="22" fillId="0" borderId="38" xfId="1" applyNumberFormat="1" applyFont="1" applyBorder="1" applyAlignment="1">
      <alignment horizontal="center" vertical="center"/>
    </xf>
    <xf numFmtId="2" fontId="25" fillId="0" borderId="66" xfId="2" applyNumberFormat="1" applyFont="1" applyBorder="1" applyAlignment="1">
      <alignment horizontal="center"/>
    </xf>
    <xf numFmtId="2" fontId="25" fillId="0" borderId="10" xfId="2" applyNumberFormat="1" applyFont="1" applyBorder="1" applyAlignment="1">
      <alignment horizontal="center"/>
    </xf>
    <xf numFmtId="2" fontId="25" fillId="0" borderId="60" xfId="2" applyNumberFormat="1" applyFont="1" applyBorder="1" applyAlignment="1">
      <alignment horizontal="center"/>
    </xf>
    <xf numFmtId="2" fontId="22" fillId="0" borderId="52" xfId="1" applyNumberFormat="1" applyFont="1" applyBorder="1" applyAlignment="1">
      <alignment horizontal="center"/>
    </xf>
    <xf numFmtId="2" fontId="25" fillId="0" borderId="24" xfId="2" applyNumberFormat="1" applyFont="1" applyBorder="1" applyAlignment="1">
      <alignment horizontal="center"/>
    </xf>
    <xf numFmtId="2" fontId="25" fillId="0" borderId="39" xfId="2" applyNumberFormat="1" applyFont="1" applyBorder="1" applyAlignment="1">
      <alignment horizontal="center"/>
    </xf>
    <xf numFmtId="2" fontId="25" fillId="0" borderId="32" xfId="2" applyNumberFormat="1" applyFont="1" applyBorder="1" applyAlignment="1">
      <alignment horizontal="center"/>
    </xf>
    <xf numFmtId="2" fontId="25" fillId="0" borderId="38" xfId="2" applyNumberFormat="1" applyFont="1" applyBorder="1" applyAlignment="1">
      <alignment horizontal="center"/>
    </xf>
    <xf numFmtId="2" fontId="22" fillId="0" borderId="74" xfId="1" applyNumberFormat="1" applyFont="1" applyBorder="1" applyAlignment="1" applyProtection="1">
      <alignment horizontal="center"/>
      <protection locked="0"/>
    </xf>
    <xf numFmtId="2" fontId="22" fillId="0" borderId="38" xfId="1" applyNumberFormat="1" applyFont="1" applyBorder="1" applyAlignment="1">
      <alignment horizontal="center"/>
    </xf>
    <xf numFmtId="2" fontId="22" fillId="0" borderId="37" xfId="1" applyNumberFormat="1" applyFont="1" applyBorder="1" applyAlignment="1" applyProtection="1">
      <alignment horizontal="center"/>
      <protection locked="0"/>
    </xf>
    <xf numFmtId="2" fontId="22" fillId="0" borderId="39" xfId="1" applyNumberFormat="1" applyFont="1" applyBorder="1" applyAlignment="1">
      <alignment horizontal="center"/>
    </xf>
    <xf numFmtId="2" fontId="22" fillId="0" borderId="32" xfId="1" applyNumberFormat="1" applyFont="1" applyBorder="1" applyAlignment="1">
      <alignment horizontal="center"/>
    </xf>
    <xf numFmtId="2" fontId="22" fillId="0" borderId="32" xfId="1" applyNumberFormat="1" applyFont="1" applyBorder="1" applyAlignment="1">
      <alignment horizontal="center" vertical="center"/>
    </xf>
    <xf numFmtId="2" fontId="22" fillId="0" borderId="60" xfId="1" applyNumberFormat="1" applyFont="1" applyBorder="1" applyAlignment="1">
      <alignment horizontal="center" vertical="center"/>
    </xf>
    <xf numFmtId="2" fontId="22" fillId="0" borderId="39" xfId="1" applyNumberFormat="1" applyFont="1" applyBorder="1" applyAlignment="1">
      <alignment horizontal="center" vertical="center"/>
    </xf>
    <xf numFmtId="0" fontId="12" fillId="30" borderId="81" xfId="1" applyFont="1" applyFill="1" applyBorder="1" applyAlignment="1" applyProtection="1">
      <alignment horizontal="center" vertical="center"/>
    </xf>
    <xf numFmtId="0" fontId="54" fillId="38" borderId="104" xfId="1" applyNumberFormat="1" applyFont="1" applyFill="1" applyBorder="1" applyAlignment="1" applyProtection="1">
      <alignment horizontal="center"/>
    </xf>
    <xf numFmtId="0" fontId="22" fillId="38" borderId="104" xfId="1" applyNumberFormat="1" applyFont="1" applyFill="1" applyBorder="1" applyAlignment="1" applyProtection="1">
      <alignment horizontal="center"/>
    </xf>
    <xf numFmtId="0" fontId="22" fillId="38" borderId="106" xfId="1" applyNumberFormat="1" applyFont="1" applyFill="1" applyBorder="1" applyAlignment="1" applyProtection="1">
      <alignment horizontal="center"/>
    </xf>
    <xf numFmtId="0" fontId="54" fillId="38" borderId="106" xfId="1" applyNumberFormat="1" applyFont="1" applyFill="1" applyBorder="1" applyAlignment="1" applyProtection="1">
      <alignment horizontal="center"/>
    </xf>
    <xf numFmtId="0" fontId="22" fillId="38" borderId="150" xfId="1" applyNumberFormat="1" applyFont="1" applyFill="1" applyBorder="1" applyAlignment="1" applyProtection="1">
      <alignment horizontal="center"/>
    </xf>
    <xf numFmtId="1" fontId="54" fillId="38" borderId="127" xfId="1" applyNumberFormat="1" applyFont="1" applyFill="1" applyBorder="1" applyAlignment="1" applyProtection="1">
      <alignment horizontal="center"/>
    </xf>
    <xf numFmtId="1" fontId="22" fillId="38" borderId="127" xfId="1" applyNumberFormat="1" applyFont="1" applyFill="1" applyBorder="1" applyAlignment="1" applyProtection="1">
      <alignment horizontal="center"/>
    </xf>
    <xf numFmtId="1" fontId="22" fillId="38" borderId="103" xfId="1" applyNumberFormat="1" applyFont="1" applyFill="1" applyBorder="1" applyAlignment="1" applyProtection="1">
      <alignment horizontal="center"/>
    </xf>
    <xf numFmtId="1" fontId="54" fillId="38" borderId="103" xfId="1" applyNumberFormat="1" applyFont="1" applyFill="1" applyBorder="1" applyAlignment="1" applyProtection="1">
      <alignment horizontal="center"/>
    </xf>
    <xf numFmtId="1" fontId="22" fillId="38" borderId="102" xfId="1" applyNumberFormat="1" applyFont="1" applyFill="1" applyBorder="1" applyAlignment="1" applyProtection="1">
      <alignment horizontal="center"/>
    </xf>
    <xf numFmtId="0" fontId="54" fillId="38" borderId="101" xfId="1" applyNumberFormat="1" applyFont="1" applyFill="1" applyBorder="1" applyAlignment="1" applyProtection="1">
      <alignment horizontal="center"/>
    </xf>
    <xf numFmtId="0" fontId="25" fillId="38" borderId="101" xfId="1" applyNumberFormat="1" applyFont="1" applyFill="1" applyBorder="1" applyAlignment="1" applyProtection="1">
      <alignment horizontal="center"/>
    </xf>
    <xf numFmtId="0" fontId="22" fillId="38" borderId="103" xfId="1" applyNumberFormat="1" applyFont="1" applyFill="1" applyBorder="1" applyAlignment="1" applyProtection="1">
      <alignment horizontal="center"/>
    </xf>
    <xf numFmtId="0" fontId="22" fillId="38" borderId="102" xfId="1" applyNumberFormat="1" applyFont="1" applyFill="1" applyBorder="1" applyAlignment="1" applyProtection="1">
      <alignment horizontal="center"/>
    </xf>
    <xf numFmtId="0" fontId="54" fillId="38" borderId="101" xfId="1" applyNumberFormat="1" applyFont="1" applyFill="1" applyBorder="1" applyAlignment="1" applyProtection="1">
      <alignment horizontal="center"/>
      <protection locked="0"/>
    </xf>
    <xf numFmtId="0" fontId="22" fillId="38" borderId="101" xfId="1" applyNumberFormat="1" applyFont="1" applyFill="1" applyBorder="1" applyAlignment="1" applyProtection="1">
      <alignment horizontal="center"/>
      <protection locked="0"/>
    </xf>
    <xf numFmtId="0" fontId="22" fillId="38" borderId="103" xfId="1" applyNumberFormat="1" applyFont="1" applyFill="1" applyBorder="1" applyAlignment="1" applyProtection="1">
      <alignment horizontal="center"/>
      <protection locked="0"/>
    </xf>
    <xf numFmtId="0" fontId="54" fillId="38" borderId="103" xfId="1" applyNumberFormat="1" applyFont="1" applyFill="1" applyBorder="1" applyAlignment="1" applyProtection="1">
      <alignment horizontal="center"/>
      <protection locked="0"/>
    </xf>
    <xf numFmtId="0" fontId="22" fillId="38" borderId="102" xfId="1" applyNumberFormat="1" applyFont="1" applyFill="1" applyBorder="1" applyAlignment="1" applyProtection="1">
      <alignment horizontal="center"/>
      <protection locked="0"/>
    </xf>
    <xf numFmtId="2" fontId="22" fillId="0" borderId="149" xfId="1" applyNumberFormat="1" applyFont="1" applyBorder="1" applyAlignment="1">
      <alignment horizontal="center" vertical="center"/>
    </xf>
    <xf numFmtId="2" fontId="22" fillId="0" borderId="165" xfId="1" applyNumberFormat="1" applyFont="1" applyBorder="1" applyAlignment="1">
      <alignment horizontal="center"/>
    </xf>
    <xf numFmtId="2" fontId="22" fillId="0" borderId="165" xfId="1" applyNumberFormat="1" applyFont="1" applyBorder="1" applyAlignment="1">
      <alignment horizontal="center" vertical="center"/>
    </xf>
    <xf numFmtId="2" fontId="25" fillId="0" borderId="149" xfId="2" applyNumberFormat="1" applyFont="1" applyBorder="1" applyAlignment="1">
      <alignment horizontal="center"/>
    </xf>
    <xf numFmtId="2" fontId="25" fillId="0" borderId="149" xfId="2" applyNumberFormat="1" applyFont="1" applyBorder="1" applyAlignment="1">
      <alignment horizontal="center" vertical="center"/>
    </xf>
    <xf numFmtId="2" fontId="25" fillId="0" borderId="165" xfId="2" applyNumberFormat="1" applyFont="1" applyBorder="1" applyAlignment="1">
      <alignment horizontal="center" vertical="center"/>
    </xf>
    <xf numFmtId="2" fontId="25" fillId="0" borderId="165" xfId="2" applyNumberFormat="1" applyFont="1" applyBorder="1" applyAlignment="1">
      <alignment horizontal="center"/>
    </xf>
    <xf numFmtId="2" fontId="25" fillId="0" borderId="206" xfId="2" applyNumberFormat="1" applyFont="1" applyBorder="1" applyAlignment="1">
      <alignment horizontal="center"/>
    </xf>
    <xf numFmtId="2" fontId="22" fillId="0" borderId="207" xfId="1" applyNumberFormat="1" applyFont="1" applyBorder="1" applyAlignment="1">
      <alignment horizontal="center"/>
    </xf>
    <xf numFmtId="2" fontId="22" fillId="0" borderId="52" xfId="1" applyNumberFormat="1" applyFont="1" applyBorder="1" applyAlignment="1">
      <alignment horizontal="center" vertical="center"/>
    </xf>
    <xf numFmtId="2" fontId="22" fillId="0" borderId="206" xfId="1" applyNumberFormat="1" applyFont="1" applyBorder="1" applyAlignment="1">
      <alignment horizontal="center"/>
    </xf>
    <xf numFmtId="2" fontId="25" fillId="0" borderId="207" xfId="0" applyNumberFormat="1" applyFont="1" applyBorder="1" applyAlignment="1">
      <alignment horizontal="center" vertical="center" wrapText="1"/>
    </xf>
    <xf numFmtId="2" fontId="22" fillId="0" borderId="149" xfId="1" applyNumberFormat="1" applyFont="1" applyBorder="1" applyAlignment="1">
      <alignment horizontal="center"/>
    </xf>
    <xf numFmtId="2" fontId="22" fillId="0" borderId="208" xfId="1" applyNumberFormat="1" applyFont="1" applyBorder="1" applyAlignment="1" applyProtection="1">
      <alignment horizontal="center"/>
      <protection locked="0"/>
    </xf>
    <xf numFmtId="166" fontId="11" fillId="0" borderId="4" xfId="0" applyNumberFormat="1" applyFont="1" applyBorder="1" applyAlignment="1">
      <alignment horizontal="right"/>
    </xf>
    <xf numFmtId="166" fontId="53" fillId="0" borderId="7" xfId="0" applyNumberFormat="1" applyFont="1" applyBorder="1" applyAlignment="1">
      <alignment horizontal="right"/>
    </xf>
    <xf numFmtId="166" fontId="11" fillId="0" borderId="11" xfId="0" applyNumberFormat="1" applyFont="1" applyBorder="1" applyAlignment="1">
      <alignment horizontal="right"/>
    </xf>
    <xf numFmtId="166" fontId="11" fillId="0" borderId="12" xfId="0" applyNumberFormat="1" applyFont="1" applyBorder="1" applyAlignment="1">
      <alignment horizontal="right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22" fillId="0" borderId="209" xfId="1" applyNumberFormat="1" applyFont="1" applyBorder="1" applyAlignment="1" applyProtection="1">
      <alignment horizontal="center"/>
    </xf>
    <xf numFmtId="2" fontId="26" fillId="30" borderId="211" xfId="1" applyNumberFormat="1" applyFont="1" applyFill="1" applyBorder="1" applyAlignment="1" applyProtection="1">
      <alignment horizontal="center"/>
    </xf>
    <xf numFmtId="0" fontId="26" fillId="30" borderId="211" xfId="1" applyFont="1" applyFill="1" applyBorder="1" applyAlignment="1" applyProtection="1">
      <alignment horizontal="center"/>
    </xf>
    <xf numFmtId="1" fontId="26" fillId="30" borderId="211" xfId="1" applyNumberFormat="1" applyFont="1" applyFill="1" applyBorder="1" applyAlignment="1" applyProtection="1">
      <alignment horizontal="center"/>
    </xf>
    <xf numFmtId="165" fontId="12" fillId="0" borderId="172" xfId="1" applyNumberFormat="1" applyFont="1" applyBorder="1" applyAlignment="1" applyProtection="1">
      <alignment horizontal="center"/>
    </xf>
    <xf numFmtId="0" fontId="22" fillId="0" borderId="66" xfId="1" applyNumberFormat="1" applyFont="1" applyBorder="1" applyAlignment="1" applyProtection="1">
      <alignment horizontal="center"/>
    </xf>
    <xf numFmtId="0" fontId="22" fillId="0" borderId="60" xfId="1" applyNumberFormat="1" applyFont="1" applyBorder="1" applyAlignment="1" applyProtection="1">
      <alignment horizontal="center"/>
    </xf>
    <xf numFmtId="0" fontId="22" fillId="0" borderId="24" xfId="1" applyNumberFormat="1" applyFont="1" applyBorder="1" applyAlignment="1" applyProtection="1">
      <alignment horizontal="center"/>
    </xf>
    <xf numFmtId="0" fontId="22" fillId="0" borderId="38" xfId="1" applyNumberFormat="1" applyFont="1" applyBorder="1" applyAlignment="1" applyProtection="1">
      <alignment horizontal="center"/>
    </xf>
    <xf numFmtId="0" fontId="22" fillId="0" borderId="52" xfId="1" applyNumberFormat="1" applyFont="1" applyBorder="1" applyAlignment="1" applyProtection="1">
      <alignment horizontal="center"/>
    </xf>
    <xf numFmtId="166" fontId="22" fillId="0" borderId="60" xfId="1" applyNumberFormat="1" applyFont="1" applyBorder="1" applyAlignment="1" applyProtection="1">
      <alignment horizontal="center"/>
      <protection locked="0"/>
    </xf>
    <xf numFmtId="166" fontId="25" fillId="0" borderId="32" xfId="0" applyNumberFormat="1" applyFont="1" applyBorder="1" applyAlignment="1">
      <alignment horizontal="center"/>
    </xf>
    <xf numFmtId="166" fontId="25" fillId="0" borderId="10" xfId="0" applyNumberFormat="1" applyFont="1" applyBorder="1" applyAlignment="1">
      <alignment horizontal="center"/>
    </xf>
    <xf numFmtId="166" fontId="25" fillId="0" borderId="60" xfId="0" applyNumberFormat="1" applyFont="1" applyBorder="1" applyAlignment="1">
      <alignment horizontal="center"/>
    </xf>
    <xf numFmtId="166" fontId="22" fillId="0" borderId="63" xfId="1" applyNumberFormat="1" applyFont="1" applyBorder="1" applyAlignment="1" applyProtection="1">
      <alignment horizontal="center"/>
      <protection locked="0"/>
    </xf>
    <xf numFmtId="166" fontId="25" fillId="0" borderId="66" xfId="0" applyNumberFormat="1" applyFont="1" applyBorder="1" applyAlignment="1">
      <alignment horizontal="center"/>
    </xf>
    <xf numFmtId="166" fontId="25" fillId="0" borderId="73" xfId="0" applyNumberFormat="1" applyFont="1" applyBorder="1" applyAlignment="1">
      <alignment horizontal="center"/>
    </xf>
    <xf numFmtId="166" fontId="25" fillId="0" borderId="32" xfId="1" applyNumberFormat="1" applyFont="1" applyBorder="1" applyAlignment="1" applyProtection="1">
      <alignment horizontal="center"/>
      <protection locked="0"/>
    </xf>
    <xf numFmtId="166" fontId="25" fillId="0" borderId="52" xfId="1" applyNumberFormat="1" applyFont="1" applyBorder="1" applyAlignment="1" applyProtection="1">
      <alignment horizontal="center"/>
      <protection locked="0"/>
    </xf>
    <xf numFmtId="166" fontId="22" fillId="0" borderId="24" xfId="1" applyNumberFormat="1" applyFont="1" applyBorder="1" applyAlignment="1" applyProtection="1">
      <alignment horizontal="center"/>
      <protection locked="0"/>
    </xf>
    <xf numFmtId="166" fontId="25" fillId="0" borderId="66" xfId="2" applyNumberFormat="1" applyFont="1" applyFill="1" applyBorder="1" applyAlignment="1">
      <alignment horizontal="center"/>
    </xf>
    <xf numFmtId="166" fontId="25" fillId="0" borderId="10" xfId="2" applyNumberFormat="1" applyFont="1" applyBorder="1" applyAlignment="1">
      <alignment horizontal="center"/>
    </xf>
    <xf numFmtId="166" fontId="25" fillId="0" borderId="190" xfId="2" applyNumberFormat="1" applyFont="1" applyBorder="1" applyAlignment="1">
      <alignment horizontal="center"/>
    </xf>
    <xf numFmtId="166" fontId="25" fillId="0" borderId="66" xfId="2" applyNumberFormat="1" applyFont="1" applyBorder="1" applyAlignment="1">
      <alignment horizontal="center"/>
    </xf>
    <xf numFmtId="166" fontId="25" fillId="0" borderId="32" xfId="2" applyNumberFormat="1" applyFont="1" applyBorder="1" applyAlignment="1">
      <alignment horizontal="center"/>
    </xf>
    <xf numFmtId="166" fontId="25" fillId="0" borderId="60" xfId="2" applyNumberFormat="1" applyFont="1" applyBorder="1" applyAlignment="1">
      <alignment horizontal="center" vertical="center"/>
    </xf>
    <xf numFmtId="166" fontId="25" fillId="0" borderId="32" xfId="2" applyNumberFormat="1" applyFont="1" applyBorder="1" applyAlignment="1">
      <alignment horizontal="center" vertical="center"/>
    </xf>
    <xf numFmtId="166" fontId="25" fillId="0" borderId="10" xfId="2" applyNumberFormat="1" applyFont="1" applyBorder="1" applyAlignment="1">
      <alignment horizontal="center" vertical="center"/>
    </xf>
    <xf numFmtId="166" fontId="25" fillId="0" borderId="52" xfId="2" applyNumberFormat="1" applyFont="1" applyBorder="1" applyAlignment="1">
      <alignment horizontal="center" vertical="center"/>
    </xf>
    <xf numFmtId="166" fontId="25" fillId="0" borderId="32" xfId="2" applyNumberFormat="1" applyFont="1" applyFill="1" applyBorder="1" applyAlignment="1">
      <alignment horizontal="center" vertical="center"/>
    </xf>
    <xf numFmtId="166" fontId="25" fillId="0" borderId="24" xfId="2" applyNumberFormat="1" applyFont="1" applyBorder="1" applyAlignment="1">
      <alignment horizontal="center" vertical="center"/>
    </xf>
    <xf numFmtId="166" fontId="25" fillId="0" borderId="63" xfId="2" applyNumberFormat="1" applyFont="1" applyBorder="1" applyAlignment="1">
      <alignment horizontal="center" vertical="center"/>
    </xf>
    <xf numFmtId="166" fontId="22" fillId="0" borderId="66" xfId="1" applyNumberFormat="1" applyFont="1" applyBorder="1" applyAlignment="1" applyProtection="1">
      <alignment horizontal="center" vertical="center"/>
      <protection locked="0"/>
    </xf>
    <xf numFmtId="166" fontId="22" fillId="0" borderId="10" xfId="1" applyNumberFormat="1" applyFont="1" applyBorder="1" applyAlignment="1" applyProtection="1">
      <alignment horizontal="center" vertical="center"/>
      <protection locked="0"/>
    </xf>
    <xf numFmtId="166" fontId="22" fillId="0" borderId="190" xfId="1" applyNumberFormat="1" applyFont="1" applyBorder="1" applyAlignment="1" applyProtection="1">
      <alignment horizontal="center" vertical="center"/>
      <protection locked="0"/>
    </xf>
    <xf numFmtId="166" fontId="22" fillId="0" borderId="52" xfId="1" applyNumberFormat="1" applyFont="1" applyBorder="1" applyAlignment="1" applyProtection="1">
      <alignment horizontal="center" vertical="center"/>
      <protection locked="0"/>
    </xf>
    <xf numFmtId="166" fontId="22" fillId="0" borderId="32" xfId="1" applyNumberFormat="1" applyFont="1" applyBorder="1" applyAlignment="1" applyProtection="1">
      <alignment horizontal="center" vertical="center"/>
      <protection locked="0"/>
    </xf>
    <xf numFmtId="166" fontId="22" fillId="0" borderId="24" xfId="1" applyNumberFormat="1" applyFont="1" applyBorder="1" applyAlignment="1" applyProtection="1">
      <alignment horizontal="center" vertical="center"/>
      <protection locked="0"/>
    </xf>
    <xf numFmtId="0" fontId="12" fillId="30" borderId="81" xfId="1" applyFont="1" applyFill="1" applyBorder="1" applyAlignment="1" applyProtection="1">
      <alignment vertical="center"/>
    </xf>
    <xf numFmtId="0" fontId="22" fillId="39" borderId="136" xfId="1" applyNumberFormat="1" applyFont="1" applyFill="1" applyBorder="1" applyAlignment="1" applyProtection="1">
      <alignment horizontal="center"/>
    </xf>
    <xf numFmtId="0" fontId="22" fillId="39" borderId="193" xfId="1" applyNumberFormat="1" applyFont="1" applyFill="1" applyBorder="1" applyAlignment="1" applyProtection="1">
      <alignment horizontal="center"/>
    </xf>
    <xf numFmtId="0" fontId="22" fillId="39" borderId="191" xfId="1" applyNumberFormat="1" applyFont="1" applyFill="1" applyBorder="1" applyAlignment="1" applyProtection="1">
      <alignment horizontal="center"/>
    </xf>
    <xf numFmtId="0" fontId="22" fillId="39" borderId="213" xfId="1" applyNumberFormat="1" applyFont="1" applyFill="1" applyBorder="1" applyAlignment="1" applyProtection="1">
      <alignment horizontal="center"/>
    </xf>
    <xf numFmtId="0" fontId="22" fillId="39" borderId="210" xfId="1" applyNumberFormat="1" applyFont="1" applyFill="1" applyBorder="1" applyAlignment="1" applyProtection="1">
      <alignment horizontal="center"/>
    </xf>
    <xf numFmtId="0" fontId="25" fillId="39" borderId="136" xfId="1" applyNumberFormat="1" applyFont="1" applyFill="1" applyBorder="1" applyAlignment="1" applyProtection="1">
      <alignment horizontal="center"/>
    </xf>
    <xf numFmtId="1" fontId="25" fillId="39" borderId="136" xfId="1" applyNumberFormat="1" applyFont="1" applyFill="1" applyBorder="1" applyAlignment="1" applyProtection="1">
      <alignment horizontal="center"/>
    </xf>
    <xf numFmtId="1" fontId="25" fillId="39" borderId="193" xfId="1" applyNumberFormat="1" applyFont="1" applyFill="1" applyBorder="1" applyAlignment="1" applyProtection="1">
      <alignment horizontal="center"/>
    </xf>
    <xf numFmtId="1" fontId="25" fillId="39" borderId="191" xfId="1" applyNumberFormat="1" applyFont="1" applyFill="1" applyBorder="1" applyAlignment="1" applyProtection="1">
      <alignment horizontal="center"/>
    </xf>
    <xf numFmtId="1" fontId="25" fillId="39" borderId="97" xfId="1" applyNumberFormat="1" applyFont="1" applyFill="1" applyBorder="1" applyAlignment="1" applyProtection="1">
      <alignment horizontal="center"/>
    </xf>
    <xf numFmtId="1" fontId="25" fillId="39" borderId="143" xfId="1" applyNumberFormat="1" applyFont="1" applyFill="1" applyBorder="1" applyAlignment="1" applyProtection="1">
      <alignment horizontal="center"/>
    </xf>
    <xf numFmtId="1" fontId="25" fillId="39" borderId="214" xfId="1" applyNumberFormat="1" applyFont="1" applyFill="1" applyBorder="1" applyAlignment="1" applyProtection="1">
      <alignment horizontal="center"/>
    </xf>
    <xf numFmtId="1" fontId="25" fillId="39" borderId="213" xfId="1" applyNumberFormat="1" applyFont="1" applyFill="1" applyBorder="1" applyAlignment="1" applyProtection="1">
      <alignment horizontal="center"/>
    </xf>
    <xf numFmtId="1" fontId="25" fillId="39" borderId="215" xfId="1" applyNumberFormat="1" applyFont="1" applyFill="1" applyBorder="1" applyAlignment="1" applyProtection="1">
      <alignment horizontal="center"/>
    </xf>
    <xf numFmtId="1" fontId="22" fillId="39" borderId="136" xfId="1" applyNumberFormat="1" applyFont="1" applyFill="1" applyBorder="1" applyAlignment="1" applyProtection="1">
      <alignment horizontal="center"/>
    </xf>
    <xf numFmtId="1" fontId="22" fillId="39" borderId="193" xfId="1" applyNumberFormat="1" applyFont="1" applyFill="1" applyBorder="1" applyAlignment="1" applyProtection="1">
      <alignment horizontal="center"/>
    </xf>
    <xf numFmtId="1" fontId="22" fillId="39" borderId="191" xfId="1" applyNumberFormat="1" applyFont="1" applyFill="1" applyBorder="1" applyAlignment="1" applyProtection="1">
      <alignment horizontal="center"/>
    </xf>
    <xf numFmtId="1" fontId="22" fillId="39" borderId="213" xfId="1" applyNumberFormat="1" applyFont="1" applyFill="1" applyBorder="1" applyAlignment="1" applyProtection="1">
      <alignment horizontal="center"/>
    </xf>
    <xf numFmtId="1" fontId="22" fillId="39" borderId="210" xfId="1" applyNumberFormat="1" applyFont="1" applyFill="1" applyBorder="1" applyAlignment="1" applyProtection="1">
      <alignment horizontal="center"/>
    </xf>
    <xf numFmtId="0" fontId="22" fillId="39" borderId="97" xfId="1" applyNumberFormat="1" applyFont="1" applyFill="1" applyBorder="1" applyAlignment="1" applyProtection="1">
      <alignment horizontal="center"/>
      <protection locked="0"/>
    </xf>
    <xf numFmtId="0" fontId="22" fillId="39" borderId="136" xfId="1" applyNumberFormat="1" applyFont="1" applyFill="1" applyBorder="1" applyAlignment="1" applyProtection="1">
      <alignment horizontal="center"/>
      <protection locked="0"/>
    </xf>
    <xf numFmtId="0" fontId="22" fillId="39" borderId="191" xfId="1" applyNumberFormat="1" applyFont="1" applyFill="1" applyBorder="1" applyAlignment="1" applyProtection="1">
      <alignment horizontal="center"/>
      <protection locked="0"/>
    </xf>
    <xf numFmtId="0" fontId="22" fillId="39" borderId="213" xfId="1" applyNumberFormat="1" applyFont="1" applyFill="1" applyBorder="1" applyAlignment="1" applyProtection="1">
      <alignment horizontal="center"/>
      <protection locked="0"/>
    </xf>
    <xf numFmtId="0" fontId="22" fillId="39" borderId="143" xfId="1" applyNumberFormat="1" applyFont="1" applyFill="1" applyBorder="1" applyAlignment="1" applyProtection="1">
      <alignment horizontal="center"/>
      <protection locked="0"/>
    </xf>
    <xf numFmtId="0" fontId="22" fillId="39" borderId="214" xfId="1" applyNumberFormat="1" applyFont="1" applyFill="1" applyBorder="1" applyAlignment="1" applyProtection="1">
      <alignment horizontal="center"/>
      <protection locked="0"/>
    </xf>
    <xf numFmtId="0" fontId="22" fillId="39" borderId="215" xfId="1" applyNumberFormat="1" applyFont="1" applyFill="1" applyBorder="1" applyAlignment="1" applyProtection="1">
      <alignment horizontal="center"/>
      <protection locked="0"/>
    </xf>
    <xf numFmtId="165" fontId="22" fillId="39" borderId="215" xfId="1" applyNumberFormat="1" applyFont="1" applyFill="1" applyBorder="1" applyAlignment="1" applyProtection="1">
      <alignment horizontal="center"/>
      <protection locked="0"/>
    </xf>
    <xf numFmtId="165" fontId="22" fillId="39" borderId="136" xfId="1" applyNumberFormat="1" applyFont="1" applyFill="1" applyBorder="1" applyAlignment="1" applyProtection="1">
      <alignment horizontal="center"/>
      <protection locked="0"/>
    </xf>
    <xf numFmtId="165" fontId="22" fillId="39" borderId="191" xfId="1" applyNumberFormat="1" applyFont="1" applyFill="1" applyBorder="1" applyAlignment="1" applyProtection="1">
      <alignment horizontal="center"/>
      <protection locked="0"/>
    </xf>
    <xf numFmtId="165" fontId="22" fillId="39" borderId="214" xfId="1" applyNumberFormat="1" applyFont="1" applyFill="1" applyBorder="1" applyAlignment="1" applyProtection="1">
      <alignment horizontal="center"/>
      <protection locked="0"/>
    </xf>
    <xf numFmtId="165" fontId="22" fillId="39" borderId="213" xfId="1" applyNumberFormat="1" applyFont="1" applyFill="1" applyBorder="1" applyAlignment="1" applyProtection="1">
      <alignment horizontal="center"/>
      <protection locked="0"/>
    </xf>
    <xf numFmtId="165" fontId="22" fillId="39" borderId="143" xfId="1" applyNumberFormat="1" applyFont="1" applyFill="1" applyBorder="1" applyAlignment="1" applyProtection="1">
      <alignment horizontal="center"/>
      <protection locked="0"/>
    </xf>
    <xf numFmtId="165" fontId="22" fillId="39" borderId="193" xfId="1" applyNumberFormat="1" applyFont="1" applyFill="1" applyBorder="1" applyAlignment="1" applyProtection="1">
      <alignment horizontal="center"/>
      <protection locked="0"/>
    </xf>
    <xf numFmtId="0" fontId="18" fillId="0" borderId="0" xfId="2" applyBorder="1"/>
    <xf numFmtId="2" fontId="26" fillId="30" borderId="216" xfId="1" applyNumberFormat="1" applyFont="1" applyFill="1" applyBorder="1" applyAlignment="1" applyProtection="1">
      <alignment horizontal="center"/>
    </xf>
    <xf numFmtId="1" fontId="22" fillId="0" borderId="155" xfId="1" applyNumberFormat="1" applyFont="1" applyBorder="1" applyAlignment="1" applyProtection="1">
      <alignment horizontal="center"/>
      <protection locked="0"/>
    </xf>
    <xf numFmtId="0" fontId="54" fillId="32" borderId="217" xfId="1" applyNumberFormat="1" applyFont="1" applyFill="1" applyBorder="1" applyAlignment="1" applyProtection="1">
      <alignment horizontal="center"/>
    </xf>
    <xf numFmtId="0" fontId="54" fillId="32" borderId="220" xfId="1" applyNumberFormat="1" applyFont="1" applyFill="1" applyBorder="1" applyAlignment="1" applyProtection="1">
      <alignment horizontal="center"/>
    </xf>
    <xf numFmtId="1" fontId="22" fillId="0" borderId="221" xfId="1" applyNumberFormat="1" applyFont="1" applyBorder="1" applyAlignment="1" applyProtection="1">
      <alignment horizontal="center"/>
      <protection locked="0"/>
    </xf>
    <xf numFmtId="0" fontId="54" fillId="32" borderId="220" xfId="1" applyNumberFormat="1" applyFont="1" applyFill="1" applyBorder="1" applyAlignment="1" applyProtection="1">
      <alignment horizontal="center"/>
      <protection locked="0"/>
    </xf>
    <xf numFmtId="1" fontId="21" fillId="35" borderId="222" xfId="1" applyNumberFormat="1" applyFont="1" applyFill="1" applyBorder="1" applyAlignment="1" applyProtection="1">
      <alignment horizontal="center"/>
      <protection locked="0"/>
    </xf>
    <xf numFmtId="1" fontId="21" fillId="35" borderId="223" xfId="1" applyNumberFormat="1" applyFont="1" applyFill="1" applyBorder="1" applyAlignment="1" applyProtection="1">
      <alignment horizontal="center"/>
      <protection locked="0"/>
    </xf>
    <xf numFmtId="0" fontId="54" fillId="32" borderId="224" xfId="1" applyNumberFormat="1" applyFont="1" applyFill="1" applyBorder="1" applyAlignment="1" applyProtection="1">
      <alignment horizontal="center"/>
    </xf>
    <xf numFmtId="0" fontId="54" fillId="37" borderId="152" xfId="1" applyNumberFormat="1" applyFont="1" applyFill="1" applyBorder="1" applyAlignment="1" applyProtection="1">
      <alignment horizontal="center"/>
    </xf>
    <xf numFmtId="0" fontId="54" fillId="32" borderId="225" xfId="1" applyNumberFormat="1" applyFont="1" applyFill="1" applyBorder="1" applyAlignment="1" applyProtection="1">
      <alignment horizontal="center"/>
    </xf>
    <xf numFmtId="1" fontId="22" fillId="0" borderId="117" xfId="1" applyNumberFormat="1" applyFont="1" applyBorder="1" applyAlignment="1" applyProtection="1">
      <alignment horizontal="center"/>
      <protection locked="0"/>
    </xf>
    <xf numFmtId="0" fontId="54" fillId="32" borderId="225" xfId="1" applyNumberFormat="1" applyFont="1" applyFill="1" applyBorder="1" applyAlignment="1" applyProtection="1">
      <alignment horizontal="center"/>
      <protection locked="0"/>
    </xf>
    <xf numFmtId="1" fontId="21" fillId="35" borderId="226" xfId="1" applyNumberFormat="1" applyFont="1" applyFill="1" applyBorder="1" applyAlignment="1" applyProtection="1">
      <alignment horizontal="center"/>
      <protection locked="0"/>
    </xf>
    <xf numFmtId="0" fontId="22" fillId="32" borderId="219" xfId="1" applyNumberFormat="1" applyFont="1" applyFill="1" applyBorder="1" applyAlignment="1" applyProtection="1">
      <alignment horizontal="center"/>
    </xf>
    <xf numFmtId="0" fontId="22" fillId="32" borderId="225" xfId="1" applyNumberFormat="1" applyFont="1" applyFill="1" applyBorder="1" applyAlignment="1" applyProtection="1">
      <alignment horizontal="center"/>
    </xf>
    <xf numFmtId="0" fontId="22" fillId="32" borderId="220" xfId="1" applyNumberFormat="1" applyFont="1" applyFill="1" applyBorder="1" applyAlignment="1" applyProtection="1">
      <alignment horizontal="center"/>
    </xf>
    <xf numFmtId="2" fontId="22" fillId="0" borderId="212" xfId="1" applyNumberFormat="1" applyFont="1" applyBorder="1" applyAlignment="1" applyProtection="1">
      <alignment horizontal="center"/>
      <protection locked="0"/>
    </xf>
    <xf numFmtId="2" fontId="22" fillId="0" borderId="115" xfId="1" applyNumberFormat="1" applyFont="1" applyBorder="1" applyAlignment="1" applyProtection="1">
      <alignment horizontal="center"/>
      <protection locked="0"/>
    </xf>
    <xf numFmtId="0" fontId="54" fillId="37" borderId="8" xfId="1" applyNumberFormat="1" applyFont="1" applyFill="1" applyBorder="1" applyAlignment="1" applyProtection="1">
      <alignment horizontal="center"/>
    </xf>
    <xf numFmtId="0" fontId="54" fillId="37" borderId="229" xfId="1" applyNumberFormat="1" applyFont="1" applyFill="1" applyBorder="1" applyAlignment="1" applyProtection="1">
      <alignment horizontal="center"/>
    </xf>
    <xf numFmtId="2" fontId="22" fillId="0" borderId="230" xfId="1" applyNumberFormat="1" applyFont="1" applyBorder="1" applyAlignment="1" applyProtection="1">
      <alignment horizontal="center"/>
      <protection locked="0"/>
    </xf>
    <xf numFmtId="0" fontId="54" fillId="37" borderId="59" xfId="1" applyNumberFormat="1" applyFont="1" applyFill="1" applyBorder="1" applyAlignment="1" applyProtection="1">
      <alignment horizontal="center"/>
    </xf>
    <xf numFmtId="2" fontId="22" fillId="0" borderId="231" xfId="1" applyNumberFormat="1" applyFont="1" applyBorder="1" applyAlignment="1" applyProtection="1">
      <alignment horizontal="center"/>
      <protection locked="0"/>
    </xf>
    <xf numFmtId="2" fontId="22" fillId="0" borderId="232" xfId="1" applyNumberFormat="1" applyFont="1" applyBorder="1" applyAlignment="1" applyProtection="1">
      <alignment horizontal="center"/>
      <protection locked="0"/>
    </xf>
    <xf numFmtId="2" fontId="22" fillId="0" borderId="233" xfId="1" applyNumberFormat="1" applyFont="1" applyBorder="1" applyAlignment="1" applyProtection="1">
      <alignment horizontal="center"/>
      <protection locked="0"/>
    </xf>
    <xf numFmtId="2" fontId="22" fillId="0" borderId="234" xfId="1" applyNumberFormat="1" applyFont="1" applyBorder="1" applyAlignment="1" applyProtection="1">
      <alignment horizontal="center"/>
      <protection locked="0"/>
    </xf>
    <xf numFmtId="0" fontId="26" fillId="30" borderId="235" xfId="1" applyFont="1" applyFill="1" applyBorder="1" applyAlignment="1" applyProtection="1">
      <alignment horizontal="center"/>
    </xf>
    <xf numFmtId="0" fontId="26" fillId="30" borderId="236" xfId="1" applyFont="1" applyFill="1" applyBorder="1" applyAlignment="1" applyProtection="1">
      <alignment horizontal="center"/>
    </xf>
    <xf numFmtId="2" fontId="26" fillId="30" borderId="236" xfId="1" applyNumberFormat="1" applyFont="1" applyFill="1" applyBorder="1" applyAlignment="1" applyProtection="1">
      <alignment horizontal="center"/>
    </xf>
    <xf numFmtId="0" fontId="49" fillId="0" borderId="0" xfId="0" applyFont="1" applyAlignment="1">
      <alignment horizontal="center"/>
    </xf>
    <xf numFmtId="0" fontId="22" fillId="0" borderId="98" xfId="1" applyNumberFormat="1" applyFont="1" applyBorder="1" applyAlignment="1" applyProtection="1">
      <alignment horizontal="center"/>
      <protection locked="0"/>
    </xf>
    <xf numFmtId="0" fontId="22" fillId="0" borderId="7" xfId="1" applyNumberFormat="1" applyFont="1" applyBorder="1" applyAlignment="1" applyProtection="1">
      <alignment horizontal="center"/>
      <protection locked="0"/>
    </xf>
    <xf numFmtId="0" fontId="22" fillId="0" borderId="186" xfId="1" applyNumberFormat="1" applyFont="1" applyBorder="1" applyAlignment="1" applyProtection="1">
      <alignment horizontal="center"/>
      <protection locked="0"/>
    </xf>
    <xf numFmtId="0" fontId="25" fillId="0" borderId="187" xfId="1" applyNumberFormat="1" applyFont="1" applyBorder="1" applyAlignment="1" applyProtection="1">
      <alignment horizontal="center"/>
      <protection locked="0"/>
    </xf>
    <xf numFmtId="0" fontId="22" fillId="0" borderId="180" xfId="1" applyNumberFormat="1" applyFont="1" applyBorder="1" applyAlignment="1" applyProtection="1">
      <alignment horizontal="center"/>
      <protection locked="0"/>
    </xf>
    <xf numFmtId="0" fontId="22" fillId="0" borderId="120" xfId="1" applyNumberFormat="1" applyFont="1" applyBorder="1" applyAlignment="1" applyProtection="1">
      <alignment horizontal="center"/>
      <protection locked="0"/>
    </xf>
    <xf numFmtId="0" fontId="22" fillId="0" borderId="187" xfId="1" applyNumberFormat="1" applyFont="1" applyBorder="1" applyAlignment="1" applyProtection="1">
      <alignment horizontal="center"/>
      <protection locked="0"/>
    </xf>
    <xf numFmtId="0" fontId="22" fillId="0" borderId="65" xfId="1" applyNumberFormat="1" applyFont="1" applyBorder="1" applyAlignment="1" applyProtection="1">
      <alignment horizontal="center"/>
      <protection locked="0"/>
    </xf>
    <xf numFmtId="0" fontId="22" fillId="0" borderId="8" xfId="1" applyNumberFormat="1" applyFont="1" applyBorder="1" applyAlignment="1" applyProtection="1">
      <alignment horizontal="center"/>
      <protection locked="0"/>
    </xf>
    <xf numFmtId="0" fontId="25" fillId="0" borderId="180" xfId="1" applyNumberFormat="1" applyFont="1" applyBorder="1" applyAlignment="1" applyProtection="1">
      <alignment horizontal="center"/>
      <protection locked="0"/>
    </xf>
    <xf numFmtId="0" fontId="25" fillId="0" borderId="120" xfId="1" applyNumberFormat="1" applyFont="1" applyBorder="1" applyAlignment="1" applyProtection="1">
      <alignment horizontal="center"/>
      <protection locked="0"/>
    </xf>
    <xf numFmtId="0" fontId="22" fillId="0" borderId="181" xfId="1" applyNumberFormat="1" applyFont="1" applyBorder="1" applyAlignment="1" applyProtection="1">
      <alignment horizontal="center"/>
      <protection locked="0"/>
    </xf>
    <xf numFmtId="0" fontId="25" fillId="0" borderId="188" xfId="1" applyNumberFormat="1" applyFont="1" applyBorder="1" applyAlignment="1" applyProtection="1">
      <alignment horizontal="center"/>
      <protection locked="0"/>
    </xf>
    <xf numFmtId="0" fontId="25" fillId="0" borderId="156" xfId="1" applyNumberFormat="1" applyFont="1" applyBorder="1" applyAlignment="1" applyProtection="1">
      <alignment horizontal="center"/>
      <protection locked="0"/>
    </xf>
    <xf numFmtId="0" fontId="22" fillId="0" borderId="188" xfId="1" applyNumberFormat="1" applyFont="1" applyBorder="1" applyAlignment="1" applyProtection="1">
      <alignment horizontal="center"/>
      <protection locked="0"/>
    </xf>
    <xf numFmtId="0" fontId="22" fillId="0" borderId="156" xfId="1" applyNumberFormat="1" applyFont="1" applyBorder="1" applyAlignment="1" applyProtection="1">
      <alignment horizontal="center"/>
      <protection locked="0"/>
    </xf>
    <xf numFmtId="0" fontId="22" fillId="0" borderId="123" xfId="1" applyNumberFormat="1" applyFont="1" applyBorder="1" applyAlignment="1" applyProtection="1">
      <alignment horizontal="center"/>
      <protection locked="0"/>
    </xf>
    <xf numFmtId="0" fontId="8" fillId="0" borderId="143" xfId="0" applyFont="1" applyBorder="1" applyAlignment="1">
      <alignment horizontal="center" vertical="center"/>
    </xf>
    <xf numFmtId="0" fontId="9" fillId="0" borderId="30" xfId="2" applyFont="1" applyBorder="1"/>
    <xf numFmtId="0" fontId="25" fillId="37" borderId="202" xfId="1" applyNumberFormat="1" applyFont="1" applyFill="1" applyBorder="1" applyAlignment="1" applyProtection="1">
      <alignment horizontal="center"/>
    </xf>
    <xf numFmtId="0" fontId="25" fillId="37" borderId="74" xfId="1" applyNumberFormat="1" applyFont="1" applyFill="1" applyBorder="1" applyAlignment="1" applyProtection="1">
      <alignment horizontal="center"/>
    </xf>
    <xf numFmtId="1" fontId="25" fillId="37" borderId="203" xfId="1" applyNumberFormat="1" applyFont="1" applyFill="1" applyBorder="1" applyAlignment="1" applyProtection="1">
      <alignment horizontal="center"/>
    </xf>
    <xf numFmtId="1" fontId="25" fillId="37" borderId="173" xfId="1" applyNumberFormat="1" applyFont="1" applyFill="1" applyBorder="1" applyAlignment="1" applyProtection="1">
      <alignment horizontal="center"/>
    </xf>
    <xf numFmtId="0" fontId="25" fillId="37" borderId="203" xfId="1" applyNumberFormat="1" applyFont="1" applyFill="1" applyBorder="1" applyAlignment="1" applyProtection="1">
      <alignment horizontal="center"/>
    </xf>
    <xf numFmtId="0" fontId="25" fillId="37" borderId="65" xfId="1" applyNumberFormat="1" applyFont="1" applyFill="1" applyBorder="1" applyAlignment="1" applyProtection="1">
      <alignment horizontal="center"/>
    </xf>
    <xf numFmtId="0" fontId="25" fillId="37" borderId="152" xfId="1" applyNumberFormat="1" applyFont="1" applyFill="1" applyBorder="1" applyAlignment="1" applyProtection="1">
      <alignment horizontal="center"/>
    </xf>
    <xf numFmtId="0" fontId="25" fillId="37" borderId="8" xfId="1" applyNumberFormat="1" applyFont="1" applyFill="1" applyBorder="1" applyAlignment="1" applyProtection="1">
      <alignment horizontal="center"/>
    </xf>
    <xf numFmtId="0" fontId="25" fillId="37" borderId="218" xfId="1" applyNumberFormat="1" applyFont="1" applyFill="1" applyBorder="1" applyAlignment="1" applyProtection="1">
      <alignment horizontal="center"/>
    </xf>
    <xf numFmtId="0" fontId="25" fillId="37" borderId="25" xfId="1" applyNumberFormat="1" applyFont="1" applyFill="1" applyBorder="1" applyAlignment="1" applyProtection="1">
      <alignment horizontal="center"/>
    </xf>
    <xf numFmtId="0" fontId="9" fillId="0" borderId="63" xfId="0" applyFont="1" applyBorder="1"/>
    <xf numFmtId="0" fontId="9" fillId="0" borderId="99" xfId="0" applyFont="1" applyBorder="1"/>
    <xf numFmtId="0" fontId="9" fillId="0" borderId="62" xfId="0" applyFont="1" applyBorder="1" applyAlignment="1">
      <alignment horizontal="center"/>
    </xf>
    <xf numFmtId="0" fontId="8" fillId="0" borderId="142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0" fillId="0" borderId="0" xfId="0" applyNumberFormat="1" applyAlignment="1">
      <alignment horizontal="right"/>
    </xf>
    <xf numFmtId="165" fontId="3" fillId="0" borderId="34" xfId="0" applyNumberFormat="1" applyFont="1" applyBorder="1"/>
    <xf numFmtId="1" fontId="0" fillId="0" borderId="34" xfId="0" applyNumberFormat="1" applyBorder="1" applyAlignment="1">
      <alignment horizontal="right"/>
    </xf>
    <xf numFmtId="0" fontId="8" fillId="0" borderId="135" xfId="1" applyFont="1" applyBorder="1" applyAlignment="1">
      <alignment horizontal="center"/>
    </xf>
    <xf numFmtId="49" fontId="59" fillId="0" borderId="66" xfId="1" applyNumberFormat="1" applyFont="1" applyBorder="1" applyAlignment="1">
      <alignment horizontal="left"/>
    </xf>
    <xf numFmtId="49" fontId="59" fillId="0" borderId="10" xfId="1" applyNumberFormat="1" applyFont="1" applyBorder="1" applyAlignment="1">
      <alignment horizontal="left"/>
    </xf>
    <xf numFmtId="0" fontId="59" fillId="0" borderId="59" xfId="1" applyFont="1" applyBorder="1" applyAlignment="1">
      <alignment horizontal="left"/>
    </xf>
    <xf numFmtId="0" fontId="59" fillId="0" borderId="8" xfId="1" applyFont="1" applyBorder="1" applyAlignment="1">
      <alignment horizontal="left"/>
    </xf>
    <xf numFmtId="0" fontId="9" fillId="0" borderId="69" xfId="1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1" fontId="0" fillId="0" borderId="0" xfId="0" applyNumberFormat="1" applyBorder="1" applyAlignment="1">
      <alignment horizontal="right"/>
    </xf>
    <xf numFmtId="0" fontId="0" fillId="0" borderId="17" xfId="0" applyFont="1" applyBorder="1"/>
    <xf numFmtId="0" fontId="0" fillId="0" borderId="136" xfId="0" applyFont="1" applyBorder="1" applyAlignment="1">
      <alignment horizontal="center" vertical="center"/>
    </xf>
    <xf numFmtId="166" fontId="2" fillId="0" borderId="124" xfId="1" applyNumberFormat="1" applyFont="1" applyBorder="1" applyAlignment="1" applyProtection="1">
      <alignment horizontal="center"/>
      <protection locked="0"/>
    </xf>
    <xf numFmtId="0" fontId="0" fillId="0" borderId="98" xfId="0" applyFont="1" applyBorder="1"/>
    <xf numFmtId="0" fontId="8" fillId="0" borderId="98" xfId="0" applyFont="1" applyBorder="1"/>
    <xf numFmtId="0" fontId="9" fillId="0" borderId="96" xfId="2" applyFont="1" applyBorder="1"/>
    <xf numFmtId="0" fontId="0" fillId="0" borderId="65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64" fillId="37" borderId="202" xfId="1" applyNumberFormat="1" applyFont="1" applyFill="1" applyBorder="1" applyAlignment="1" applyProtection="1">
      <alignment horizontal="center"/>
    </xf>
    <xf numFmtId="0" fontId="64" fillId="37" borderId="74" xfId="1" applyNumberFormat="1" applyFont="1" applyFill="1" applyBorder="1" applyAlignment="1" applyProtection="1">
      <alignment horizontal="center"/>
    </xf>
    <xf numFmtId="49" fontId="59" fillId="0" borderId="24" xfId="1" applyNumberFormat="1" applyFont="1" applyBorder="1" applyAlignment="1">
      <alignment horizontal="left"/>
    </xf>
    <xf numFmtId="0" fontId="63" fillId="0" borderId="60" xfId="2" applyFont="1" applyBorder="1"/>
    <xf numFmtId="0" fontId="59" fillId="0" borderId="5" xfId="1" applyFont="1" applyBorder="1" applyAlignment="1">
      <alignment horizontal="left"/>
    </xf>
    <xf numFmtId="2" fontId="25" fillId="0" borderId="149" xfId="0" applyNumberFormat="1" applyFont="1" applyBorder="1" applyAlignment="1">
      <alignment horizontal="center" vertical="center" wrapText="1"/>
    </xf>
    <xf numFmtId="0" fontId="22" fillId="38" borderId="101" xfId="1" applyNumberFormat="1" applyFont="1" applyFill="1" applyBorder="1" applyAlignment="1" applyProtection="1">
      <alignment horizontal="center"/>
    </xf>
    <xf numFmtId="0" fontId="25" fillId="38" borderId="103" xfId="1" applyNumberFormat="1" applyFont="1" applyFill="1" applyBorder="1" applyAlignment="1" applyProtection="1">
      <alignment horizontal="center"/>
    </xf>
    <xf numFmtId="0" fontId="54" fillId="38" borderId="103" xfId="1" applyNumberFormat="1" applyFont="1" applyFill="1" applyBorder="1" applyAlignment="1" applyProtection="1">
      <alignment horizontal="center"/>
    </xf>
    <xf numFmtId="0" fontId="63" fillId="0" borderId="24" xfId="2" applyFont="1" applyBorder="1"/>
    <xf numFmtId="0" fontId="9" fillId="0" borderId="159" xfId="2" applyFont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65" fillId="0" borderId="32" xfId="0" applyFont="1" applyBorder="1"/>
    <xf numFmtId="0" fontId="65" fillId="0" borderId="125" xfId="0" applyFont="1" applyBorder="1"/>
    <xf numFmtId="0" fontId="65" fillId="0" borderId="125" xfId="0" applyFont="1" applyBorder="1" applyAlignment="1">
      <alignment horizontal="center"/>
    </xf>
    <xf numFmtId="0" fontId="65" fillId="0" borderId="31" xfId="0" applyFont="1" applyBorder="1" applyAlignment="1">
      <alignment horizontal="center" vertical="center"/>
    </xf>
    <xf numFmtId="0" fontId="65" fillId="0" borderId="10" xfId="0" applyFont="1" applyBorder="1"/>
    <xf numFmtId="0" fontId="65" fillId="0" borderId="23" xfId="0" applyFont="1" applyBorder="1"/>
    <xf numFmtId="0" fontId="65" fillId="0" borderId="23" xfId="0" applyFont="1" applyBorder="1" applyAlignment="1">
      <alignment horizontal="center"/>
    </xf>
    <xf numFmtId="0" fontId="65" fillId="0" borderId="35" xfId="0" applyFont="1" applyBorder="1" applyAlignment="1">
      <alignment horizontal="center"/>
    </xf>
    <xf numFmtId="0" fontId="65" fillId="0" borderId="35" xfId="0" applyFont="1" applyBorder="1" applyAlignment="1">
      <alignment horizontal="center" vertical="center"/>
    </xf>
    <xf numFmtId="0" fontId="65" fillId="0" borderId="10" xfId="2" applyFont="1" applyBorder="1"/>
    <xf numFmtId="0" fontId="65" fillId="0" borderId="8" xfId="2" applyFont="1" applyBorder="1"/>
    <xf numFmtId="0" fontId="65" fillId="0" borderId="8" xfId="2" applyFont="1" applyBorder="1" applyAlignment="1">
      <alignment horizontal="center"/>
    </xf>
    <xf numFmtId="0" fontId="65" fillId="0" borderId="9" xfId="2" applyFont="1" applyBorder="1" applyAlignment="1">
      <alignment horizontal="center"/>
    </xf>
    <xf numFmtId="0" fontId="65" fillId="0" borderId="8" xfId="0" applyFont="1" applyBorder="1"/>
    <xf numFmtId="0" fontId="65" fillId="0" borderId="8" xfId="0" applyFont="1" applyBorder="1" applyAlignment="1">
      <alignment horizontal="center"/>
    </xf>
    <xf numFmtId="0" fontId="65" fillId="0" borderId="9" xfId="0" applyFont="1" applyBorder="1" applyAlignment="1">
      <alignment horizontal="center"/>
    </xf>
    <xf numFmtId="49" fontId="65" fillId="0" borderId="38" xfId="1" applyNumberFormat="1" applyFont="1" applyBorder="1" applyAlignment="1">
      <alignment horizontal="left"/>
    </xf>
    <xf numFmtId="49" fontId="65" fillId="0" borderId="8" xfId="1" applyNumberFormat="1" applyFont="1" applyBorder="1" applyAlignment="1" applyProtection="1">
      <alignment horizontal="left" vertical="center"/>
    </xf>
    <xf numFmtId="0" fontId="65" fillId="0" borderId="8" xfId="1" applyFont="1" applyBorder="1" applyAlignment="1">
      <alignment horizontal="center"/>
    </xf>
    <xf numFmtId="0" fontId="66" fillId="0" borderId="9" xfId="2" applyFont="1" applyBorder="1" applyAlignment="1">
      <alignment horizontal="center" vertical="center" wrapText="1"/>
    </xf>
    <xf numFmtId="0" fontId="66" fillId="0" borderId="10" xfId="0" applyFont="1" applyBorder="1"/>
    <xf numFmtId="0" fontId="66" fillId="0" borderId="25" xfId="0" applyFont="1" applyBorder="1"/>
    <xf numFmtId="0" fontId="66" fillId="0" borderId="25" xfId="0" applyFont="1" applyBorder="1" applyAlignment="1">
      <alignment horizontal="center"/>
    </xf>
    <xf numFmtId="0" fontId="66" fillId="0" borderId="9" xfId="0" applyFont="1" applyBorder="1" applyAlignment="1">
      <alignment horizontal="center" vertical="center"/>
    </xf>
    <xf numFmtId="0" fontId="65" fillId="0" borderId="31" xfId="2" applyFont="1" applyBorder="1" applyAlignment="1">
      <alignment horizontal="center"/>
    </xf>
    <xf numFmtId="49" fontId="65" fillId="0" borderId="10" xfId="1" applyNumberFormat="1" applyFont="1" applyBorder="1" applyAlignment="1">
      <alignment horizontal="left"/>
    </xf>
    <xf numFmtId="0" fontId="65" fillId="0" borderId="8" xfId="1" applyFont="1" applyBorder="1" applyAlignment="1">
      <alignment horizontal="left"/>
    </xf>
    <xf numFmtId="0" fontId="66" fillId="0" borderId="24" xfId="0" applyFont="1" applyBorder="1"/>
    <xf numFmtId="0" fontId="65" fillId="0" borderId="26" xfId="0" applyFont="1" applyBorder="1" applyAlignment="1">
      <alignment horizontal="center" vertical="center"/>
    </xf>
    <xf numFmtId="0" fontId="66" fillId="0" borderId="10" xfId="2" applyFont="1" applyBorder="1"/>
    <xf numFmtId="0" fontId="66" fillId="0" borderId="8" xfId="2" applyFont="1" applyBorder="1"/>
    <xf numFmtId="0" fontId="66" fillId="0" borderId="25" xfId="2" applyFont="1" applyBorder="1" applyAlignment="1">
      <alignment horizontal="center"/>
    </xf>
    <xf numFmtId="0" fontId="66" fillId="0" borderId="26" xfId="0" applyFont="1" applyBorder="1" applyAlignment="1">
      <alignment horizontal="center" vertical="center"/>
    </xf>
    <xf numFmtId="0" fontId="67" fillId="0" borderId="8" xfId="0" applyFont="1" applyBorder="1"/>
    <xf numFmtId="0" fontId="67" fillId="0" borderId="8" xfId="0" applyFont="1" applyBorder="1" applyAlignment="1">
      <alignment horizontal="center"/>
    </xf>
    <xf numFmtId="0" fontId="65" fillId="0" borderId="24" xfId="2" applyFont="1" applyBorder="1"/>
    <xf numFmtId="0" fontId="65" fillId="0" borderId="125" xfId="2" applyFont="1" applyBorder="1"/>
    <xf numFmtId="0" fontId="65" fillId="0" borderId="125" xfId="2" applyFont="1" applyBorder="1" applyAlignment="1">
      <alignment horizontal="center"/>
    </xf>
    <xf numFmtId="0" fontId="65" fillId="0" borderId="23" xfId="2" applyFont="1" applyBorder="1"/>
    <xf numFmtId="0" fontId="65" fillId="0" borderId="23" xfId="2" applyFont="1" applyBorder="1" applyAlignment="1">
      <alignment horizontal="center"/>
    </xf>
    <xf numFmtId="0" fontId="67" fillId="0" borderId="23" xfId="0" applyFont="1" applyBorder="1"/>
    <xf numFmtId="0" fontId="67" fillId="0" borderId="23" xfId="0" applyFont="1" applyBorder="1" applyAlignment="1">
      <alignment horizontal="center"/>
    </xf>
    <xf numFmtId="49" fontId="65" fillId="0" borderId="23" xfId="1" applyNumberFormat="1" applyFont="1" applyBorder="1" applyAlignment="1" applyProtection="1">
      <alignment horizontal="left" vertical="center"/>
    </xf>
    <xf numFmtId="0" fontId="65" fillId="0" borderId="23" xfId="1" applyFont="1" applyBorder="1" applyAlignment="1">
      <alignment horizontal="center"/>
    </xf>
    <xf numFmtId="0" fontId="65" fillId="0" borderId="9" xfId="1" applyFont="1" applyBorder="1" applyAlignment="1">
      <alignment horizontal="center" vertical="center"/>
    </xf>
    <xf numFmtId="0" fontId="65" fillId="0" borderId="25" xfId="2" applyFont="1" applyBorder="1"/>
    <xf numFmtId="0" fontId="65" fillId="0" borderId="25" xfId="2" applyFont="1" applyBorder="1" applyAlignment="1">
      <alignment horizontal="center"/>
    </xf>
    <xf numFmtId="0" fontId="65" fillId="0" borderId="9" xfId="0" applyFont="1" applyBorder="1" applyAlignment="1">
      <alignment horizontal="center" vertical="center"/>
    </xf>
    <xf numFmtId="0" fontId="65" fillId="0" borderId="30" xfId="2" applyFont="1" applyBorder="1"/>
    <xf numFmtId="0" fontId="65" fillId="0" borderId="143" xfId="2" applyFont="1" applyBorder="1" applyAlignment="1">
      <alignment horizontal="center"/>
    </xf>
    <xf numFmtId="49" fontId="65" fillId="0" borderId="7" xfId="1" applyNumberFormat="1" applyFont="1" applyBorder="1" applyAlignment="1" applyProtection="1">
      <alignment horizontal="left" vertical="center"/>
    </xf>
    <xf numFmtId="0" fontId="65" fillId="0" borderId="143" xfId="1" applyFont="1" applyBorder="1" applyAlignment="1">
      <alignment horizontal="center" vertical="center"/>
    </xf>
    <xf numFmtId="0" fontId="67" fillId="0" borderId="10" xfId="2" applyFont="1" applyBorder="1"/>
    <xf numFmtId="0" fontId="67" fillId="0" borderId="7" xfId="2" applyFont="1" applyBorder="1"/>
    <xf numFmtId="0" fontId="65" fillId="0" borderId="7" xfId="0" applyFont="1" applyBorder="1"/>
    <xf numFmtId="0" fontId="65" fillId="0" borderId="136" xfId="0" applyFont="1" applyBorder="1" applyAlignment="1">
      <alignment horizontal="center" vertical="center"/>
    </xf>
    <xf numFmtId="0" fontId="65" fillId="0" borderId="7" xfId="2" applyFont="1" applyBorder="1"/>
    <xf numFmtId="0" fontId="67" fillId="0" borderId="136" xfId="0" applyFont="1" applyBorder="1" applyAlignment="1">
      <alignment horizontal="center" vertical="center"/>
    </xf>
    <xf numFmtId="0" fontId="67" fillId="0" borderId="9" xfId="0" applyFont="1" applyBorder="1" applyAlignment="1">
      <alignment horizontal="center" vertical="center"/>
    </xf>
    <xf numFmtId="0" fontId="66" fillId="0" borderId="8" xfId="0" applyFont="1" applyBorder="1"/>
    <xf numFmtId="0" fontId="66" fillId="0" borderId="8" xfId="0" applyFont="1" applyBorder="1" applyAlignment="1">
      <alignment horizontal="center"/>
    </xf>
    <xf numFmtId="0" fontId="67" fillId="0" borderId="36" xfId="0" applyFont="1" applyBorder="1"/>
    <xf numFmtId="0" fontId="66" fillId="0" borderId="24" xfId="2" applyFont="1" applyBorder="1"/>
    <xf numFmtId="0" fontId="67" fillId="0" borderId="26" xfId="0" applyFont="1" applyBorder="1" applyAlignment="1">
      <alignment horizontal="center" vertical="center"/>
    </xf>
    <xf numFmtId="0" fontId="65" fillId="0" borderId="26" xfId="2" applyFont="1" applyBorder="1" applyAlignment="1">
      <alignment horizontal="center"/>
    </xf>
    <xf numFmtId="0" fontId="65" fillId="0" borderId="37" xfId="2" applyFont="1" applyBorder="1"/>
    <xf numFmtId="0" fontId="65" fillId="0" borderId="37" xfId="2" applyFont="1" applyBorder="1" applyAlignment="1">
      <alignment horizontal="center"/>
    </xf>
    <xf numFmtId="49" fontId="65" fillId="0" borderId="24" xfId="1" applyNumberFormat="1" applyFont="1" applyBorder="1" applyAlignment="1">
      <alignment horizontal="left"/>
    </xf>
    <xf numFmtId="0" fontId="65" fillId="0" borderId="31" xfId="1" applyFont="1" applyBorder="1" applyAlignment="1">
      <alignment horizontal="center" vertical="center"/>
    </xf>
    <xf numFmtId="0" fontId="65" fillId="0" borderId="36" xfId="2" applyFont="1" applyBorder="1"/>
    <xf numFmtId="0" fontId="65" fillId="0" borderId="36" xfId="2" applyFont="1" applyBorder="1" applyAlignment="1">
      <alignment horizontal="center"/>
    </xf>
    <xf numFmtId="0" fontId="65" fillId="0" borderId="61" xfId="2" applyFont="1" applyBorder="1" applyAlignment="1">
      <alignment horizontal="center"/>
    </xf>
    <xf numFmtId="0" fontId="65" fillId="0" borderId="60" xfId="0" applyFont="1" applyBorder="1"/>
    <xf numFmtId="0" fontId="65" fillId="0" borderId="237" xfId="0" applyFont="1" applyBorder="1" applyAlignment="1">
      <alignment horizontal="center"/>
    </xf>
    <xf numFmtId="0" fontId="65" fillId="0" borderId="61" xfId="0" applyFont="1" applyBorder="1" applyAlignment="1">
      <alignment horizontal="center" vertical="center"/>
    </xf>
    <xf numFmtId="49" fontId="65" fillId="0" borderId="60" xfId="1" applyNumberFormat="1" applyFont="1" applyBorder="1" applyAlignment="1">
      <alignment horizontal="left"/>
    </xf>
    <xf numFmtId="49" fontId="65" fillId="0" borderId="59" xfId="1" applyNumberFormat="1" applyFont="1" applyBorder="1" applyAlignment="1" applyProtection="1">
      <alignment horizontal="left" vertical="center"/>
    </xf>
    <xf numFmtId="0" fontId="65" fillId="0" borderId="59" xfId="1" applyFont="1" applyBorder="1" applyAlignment="1">
      <alignment horizontal="center"/>
    </xf>
    <xf numFmtId="0" fontId="66" fillId="0" borderId="61" xfId="2" applyFont="1" applyBorder="1" applyAlignment="1">
      <alignment horizontal="center" vertical="center" wrapText="1"/>
    </xf>
    <xf numFmtId="0" fontId="65" fillId="0" borderId="59" xfId="1" applyFont="1" applyBorder="1" applyAlignment="1">
      <alignment horizontal="left"/>
    </xf>
    <xf numFmtId="0" fontId="67" fillId="0" borderId="59" xfId="0" applyFont="1" applyBorder="1"/>
    <xf numFmtId="0" fontId="67" fillId="0" borderId="59" xfId="0" applyFont="1" applyBorder="1" applyAlignment="1">
      <alignment horizontal="center"/>
    </xf>
    <xf numFmtId="0" fontId="66" fillId="0" borderId="61" xfId="0" applyFont="1" applyBorder="1" applyAlignment="1">
      <alignment horizontal="center" vertical="center"/>
    </xf>
    <xf numFmtId="49" fontId="65" fillId="0" borderId="125" xfId="1" applyNumberFormat="1" applyFont="1" applyBorder="1" applyAlignment="1" applyProtection="1">
      <alignment horizontal="left" vertical="center"/>
    </xf>
    <xf numFmtId="0" fontId="65" fillId="0" borderId="125" xfId="1" applyFont="1" applyBorder="1" applyAlignment="1">
      <alignment horizontal="center"/>
    </xf>
    <xf numFmtId="0" fontId="65" fillId="0" borderId="26" xfId="1" applyFont="1" applyBorder="1" applyAlignment="1">
      <alignment horizontal="center" vertical="center"/>
    </xf>
    <xf numFmtId="49" fontId="65" fillId="0" borderId="237" xfId="1" applyNumberFormat="1" applyFont="1" applyBorder="1" applyAlignment="1" applyProtection="1">
      <alignment horizontal="left" vertical="center"/>
    </xf>
    <xf numFmtId="0" fontId="65" fillId="0" borderId="237" xfId="1" applyFont="1" applyBorder="1" applyAlignment="1">
      <alignment horizontal="center"/>
    </xf>
    <xf numFmtId="0" fontId="65" fillId="0" borderId="61" xfId="1" applyFont="1" applyBorder="1" applyAlignment="1">
      <alignment horizontal="center" vertical="center"/>
    </xf>
    <xf numFmtId="0" fontId="65" fillId="0" borderId="60" xfId="2" applyFont="1" applyBorder="1"/>
    <xf numFmtId="0" fontId="65" fillId="0" borderId="59" xfId="2" applyFont="1" applyBorder="1"/>
    <xf numFmtId="0" fontId="65" fillId="0" borderId="59" xfId="2" applyFont="1" applyBorder="1" applyAlignment="1">
      <alignment horizontal="center"/>
    </xf>
    <xf numFmtId="0" fontId="65" fillId="0" borderId="98" xfId="1" applyFont="1" applyBorder="1" applyAlignment="1">
      <alignment horizontal="left"/>
    </xf>
    <xf numFmtId="0" fontId="65" fillId="0" borderId="74" xfId="1" applyFont="1" applyBorder="1" applyAlignment="1">
      <alignment horizontal="center"/>
    </xf>
    <xf numFmtId="0" fontId="65" fillId="0" borderId="71" xfId="1" applyFont="1" applyBorder="1" applyAlignment="1">
      <alignment horizontal="center" vertical="center"/>
    </xf>
    <xf numFmtId="0" fontId="65" fillId="0" borderId="7" xfId="1" applyFont="1" applyBorder="1" applyAlignment="1">
      <alignment horizontal="left"/>
    </xf>
    <xf numFmtId="0" fontId="65" fillId="0" borderId="9" xfId="1" applyFont="1" applyBorder="1" applyAlignment="1">
      <alignment horizontal="center"/>
    </xf>
    <xf numFmtId="0" fontId="65" fillId="0" borderId="17" xfId="1" applyFont="1" applyBorder="1" applyAlignment="1">
      <alignment horizontal="left"/>
    </xf>
    <xf numFmtId="0" fontId="65" fillId="0" borderId="37" xfId="1" applyFont="1" applyBorder="1" applyAlignment="1">
      <alignment horizontal="center"/>
    </xf>
    <xf numFmtId="0" fontId="65" fillId="0" borderId="10" xfId="1" applyNumberFormat="1" applyFont="1" applyBorder="1" applyAlignment="1">
      <alignment horizontal="left"/>
    </xf>
    <xf numFmtId="49" fontId="65" fillId="0" borderId="30" xfId="1" applyNumberFormat="1" applyFont="1" applyBorder="1" applyAlignment="1" applyProtection="1">
      <alignment horizontal="left" vertical="center"/>
    </xf>
    <xf numFmtId="0" fontId="65" fillId="0" borderId="25" xfId="1" applyFont="1" applyBorder="1" applyAlignment="1">
      <alignment horizontal="center"/>
    </xf>
    <xf numFmtId="0" fontId="66" fillId="0" borderId="9" xfId="2" applyFont="1" applyBorder="1" applyAlignment="1">
      <alignment horizontal="center"/>
    </xf>
    <xf numFmtId="0" fontId="65" fillId="0" borderId="40" xfId="1" applyFont="1" applyBorder="1" applyAlignment="1">
      <alignment horizontal="center"/>
    </xf>
    <xf numFmtId="1" fontId="66" fillId="0" borderId="10" xfId="0" applyNumberFormat="1" applyFont="1" applyBorder="1" applyAlignment="1" applyProtection="1">
      <alignment horizontal="left"/>
      <protection locked="0"/>
    </xf>
    <xf numFmtId="0" fontId="66" fillId="0" borderId="7" xfId="0" applyFont="1" applyBorder="1" applyAlignment="1">
      <alignment horizontal="left"/>
    </xf>
    <xf numFmtId="0" fontId="66" fillId="0" borderId="8" xfId="0" applyFont="1" applyBorder="1" applyAlignment="1">
      <alignment horizontal="center" vertical="center"/>
    </xf>
    <xf numFmtId="0" fontId="65" fillId="0" borderId="30" xfId="1" applyFont="1" applyBorder="1" applyAlignment="1">
      <alignment horizontal="left"/>
    </xf>
    <xf numFmtId="0" fontId="65" fillId="0" borderId="17" xfId="2" applyFont="1" applyBorder="1"/>
    <xf numFmtId="0" fontId="66" fillId="0" borderId="36" xfId="2" applyFont="1" applyBorder="1" applyAlignment="1">
      <alignment horizontal="center"/>
    </xf>
    <xf numFmtId="0" fontId="66" fillId="0" borderId="31" xfId="2" applyFont="1" applyBorder="1" applyAlignment="1">
      <alignment horizontal="center"/>
    </xf>
    <xf numFmtId="0" fontId="66" fillId="0" borderId="8" xfId="2" applyFont="1" applyBorder="1" applyAlignment="1">
      <alignment horizontal="center"/>
    </xf>
    <xf numFmtId="49" fontId="65" fillId="0" borderId="66" xfId="1" applyNumberFormat="1" applyFont="1" applyBorder="1" applyAlignment="1">
      <alignment horizontal="left"/>
    </xf>
    <xf numFmtId="0" fontId="65" fillId="0" borderId="65" xfId="1" applyFont="1" applyBorder="1" applyAlignment="1">
      <alignment horizontal="left"/>
    </xf>
    <xf numFmtId="0" fontId="65" fillId="0" borderId="71" xfId="1" applyFont="1" applyBorder="1" applyAlignment="1">
      <alignment horizontal="center"/>
    </xf>
    <xf numFmtId="0" fontId="65" fillId="0" borderId="37" xfId="1" applyFont="1" applyBorder="1" applyAlignment="1">
      <alignment horizontal="left"/>
    </xf>
    <xf numFmtId="0" fontId="65" fillId="0" borderId="26" xfId="1" applyFont="1" applyBorder="1" applyAlignment="1">
      <alignment horizontal="center"/>
    </xf>
    <xf numFmtId="49" fontId="65" fillId="0" borderId="52" xfId="1" applyNumberFormat="1" applyFont="1" applyBorder="1" applyAlignment="1">
      <alignment horizontal="left"/>
    </xf>
    <xf numFmtId="0" fontId="65" fillId="0" borderId="50" xfId="1" applyFont="1" applyBorder="1" applyAlignment="1">
      <alignment horizontal="center"/>
    </xf>
    <xf numFmtId="1" fontId="67" fillId="0" borderId="10" xfId="0" applyNumberFormat="1" applyFont="1" applyBorder="1" applyAlignment="1" applyProtection="1">
      <alignment horizontal="left"/>
      <protection locked="0"/>
    </xf>
    <xf numFmtId="0" fontId="67" fillId="0" borderId="8" xfId="0" applyFont="1" applyBorder="1" applyAlignment="1">
      <alignment horizontal="left"/>
    </xf>
    <xf numFmtId="0" fontId="66" fillId="0" borderId="6" xfId="0" applyFont="1" applyBorder="1" applyAlignment="1">
      <alignment horizontal="center" vertical="center" wrapText="1"/>
    </xf>
    <xf numFmtId="0" fontId="66" fillId="0" borderId="8" xfId="0" applyFont="1" applyBorder="1" applyAlignment="1">
      <alignment horizontal="left"/>
    </xf>
    <xf numFmtId="0" fontId="66" fillId="0" borderId="9" xfId="0" applyFont="1" applyBorder="1" applyAlignment="1">
      <alignment horizontal="center" vertical="center" wrapText="1"/>
    </xf>
    <xf numFmtId="0" fontId="65" fillId="0" borderId="8" xfId="0" applyFont="1" applyBorder="1" applyAlignment="1">
      <alignment horizontal="left"/>
    </xf>
    <xf numFmtId="0" fontId="66" fillId="0" borderId="31" xfId="0" applyFont="1" applyBorder="1" applyAlignment="1">
      <alignment horizontal="center" vertical="center" wrapText="1"/>
    </xf>
    <xf numFmtId="49" fontId="65" fillId="0" borderId="73" xfId="1" applyNumberFormat="1" applyFont="1" applyBorder="1" applyAlignment="1">
      <alignment horizontal="left"/>
    </xf>
    <xf numFmtId="0" fontId="65" fillId="0" borderId="72" xfId="1" applyFont="1" applyBorder="1" applyAlignment="1">
      <alignment horizontal="left"/>
    </xf>
    <xf numFmtId="0" fontId="65" fillId="0" borderId="72" xfId="1" applyFont="1" applyBorder="1" applyAlignment="1">
      <alignment horizontal="center"/>
    </xf>
    <xf numFmtId="0" fontId="66" fillId="0" borderId="142" xfId="0" applyFont="1" applyBorder="1" applyAlignment="1">
      <alignment horizontal="center" vertical="center" wrapText="1"/>
    </xf>
    <xf numFmtId="0" fontId="65" fillId="0" borderId="64" xfId="1" applyFont="1" applyBorder="1" applyAlignment="1">
      <alignment horizontal="center" vertical="center"/>
    </xf>
    <xf numFmtId="0" fontId="65" fillId="0" borderId="36" xfId="1" applyFont="1" applyBorder="1" applyAlignment="1">
      <alignment horizontal="center"/>
    </xf>
    <xf numFmtId="0" fontId="65" fillId="0" borderId="36" xfId="1" applyFont="1" applyBorder="1" applyAlignment="1">
      <alignment horizontal="left"/>
    </xf>
    <xf numFmtId="0" fontId="65" fillId="0" borderId="66" xfId="2" applyFont="1" applyBorder="1"/>
    <xf numFmtId="0" fontId="65" fillId="0" borderId="5" xfId="2" applyFont="1" applyBorder="1"/>
    <xf numFmtId="0" fontId="66" fillId="0" borderId="5" xfId="2" applyFont="1" applyBorder="1" applyAlignment="1">
      <alignment horizontal="center"/>
    </xf>
    <xf numFmtId="0" fontId="66" fillId="0" borderId="71" xfId="2" applyFont="1" applyBorder="1" applyAlignment="1">
      <alignment horizontal="center"/>
    </xf>
    <xf numFmtId="0" fontId="66" fillId="0" borderId="59" xfId="2" applyFont="1" applyBorder="1" applyAlignment="1">
      <alignment horizontal="center"/>
    </xf>
    <xf numFmtId="0" fontId="66" fillId="0" borderId="61" xfId="2" applyFont="1" applyBorder="1" applyAlignment="1">
      <alignment horizontal="center"/>
    </xf>
    <xf numFmtId="0" fontId="65" fillId="0" borderId="32" xfId="2" applyFont="1" applyBorder="1"/>
    <xf numFmtId="0" fontId="66" fillId="0" borderId="9" xfId="2" applyFont="1" applyBorder="1" applyAlignment="1">
      <alignment horizontal="center" vertical="center"/>
    </xf>
    <xf numFmtId="0" fontId="65" fillId="0" borderId="65" xfId="2" applyFont="1" applyBorder="1"/>
    <xf numFmtId="0" fontId="66" fillId="0" borderId="74" xfId="2" applyFont="1" applyBorder="1" applyAlignment="1">
      <alignment horizontal="center"/>
    </xf>
    <xf numFmtId="0" fontId="66" fillId="0" borderId="71" xfId="2" applyFont="1" applyBorder="1" applyAlignment="1">
      <alignment horizontal="center" vertical="center"/>
    </xf>
    <xf numFmtId="0" fontId="65" fillId="0" borderId="52" xfId="2" applyFont="1" applyBorder="1"/>
    <xf numFmtId="0" fontId="65" fillId="0" borderId="59" xfId="0" applyFont="1" applyBorder="1" applyAlignment="1">
      <alignment horizontal="left"/>
    </xf>
    <xf numFmtId="0" fontId="65" fillId="0" borderId="59" xfId="0" applyFont="1" applyBorder="1" applyAlignment="1">
      <alignment horizontal="center"/>
    </xf>
    <xf numFmtId="0" fontId="65" fillId="0" borderId="74" xfId="1" applyFont="1" applyFill="1" applyBorder="1" applyAlignment="1">
      <alignment horizontal="center"/>
    </xf>
    <xf numFmtId="0" fontId="66" fillId="0" borderId="59" xfId="2" applyFont="1" applyBorder="1"/>
    <xf numFmtId="0" fontId="66" fillId="0" borderId="6" xfId="2" applyFont="1" applyBorder="1" applyAlignment="1">
      <alignment horizontal="center"/>
    </xf>
    <xf numFmtId="0" fontId="66" fillId="0" borderId="26" xfId="2" applyFont="1" applyBorder="1" applyAlignment="1">
      <alignment horizontal="center"/>
    </xf>
    <xf numFmtId="0" fontId="65" fillId="0" borderId="59" xfId="0" applyFont="1" applyBorder="1"/>
    <xf numFmtId="0" fontId="65" fillId="0" borderId="51" xfId="2" applyFont="1" applyBorder="1"/>
    <xf numFmtId="0" fontId="65" fillId="0" borderId="51" xfId="2" applyFont="1" applyBorder="1" applyAlignment="1">
      <alignment horizontal="center"/>
    </xf>
    <xf numFmtId="49" fontId="65" fillId="0" borderId="32" xfId="1" applyNumberFormat="1" applyFont="1" applyBorder="1" applyAlignment="1">
      <alignment horizontal="left"/>
    </xf>
    <xf numFmtId="0" fontId="66" fillId="0" borderId="26" xfId="0" applyFont="1" applyBorder="1" applyAlignment="1">
      <alignment horizontal="center" vertical="center" wrapText="1"/>
    </xf>
    <xf numFmtId="49" fontId="66" fillId="0" borderId="66" xfId="1" applyNumberFormat="1" applyFont="1" applyBorder="1" applyAlignment="1">
      <alignment horizontal="left"/>
    </xf>
    <xf numFmtId="0" fontId="66" fillId="0" borderId="65" xfId="1" applyFont="1" applyBorder="1" applyAlignment="1">
      <alignment horizontal="left"/>
    </xf>
    <xf numFmtId="49" fontId="66" fillId="0" borderId="10" xfId="1" applyNumberFormat="1" applyFont="1" applyBorder="1" applyAlignment="1">
      <alignment horizontal="left"/>
    </xf>
    <xf numFmtId="0" fontId="66" fillId="0" borderId="37" xfId="1" applyFont="1" applyBorder="1" applyAlignment="1">
      <alignment horizontal="left"/>
    </xf>
    <xf numFmtId="0" fontId="66" fillId="0" borderId="36" xfId="1" applyFont="1" applyBorder="1" applyAlignment="1">
      <alignment horizontal="left"/>
    </xf>
    <xf numFmtId="49" fontId="66" fillId="0" borderId="52" xfId="1" applyNumberFormat="1" applyFont="1" applyBorder="1" applyAlignment="1">
      <alignment horizontal="left"/>
    </xf>
    <xf numFmtId="0" fontId="66" fillId="0" borderId="59" xfId="1" applyFont="1" applyBorder="1" applyAlignment="1">
      <alignment horizontal="left"/>
    </xf>
    <xf numFmtId="0" fontId="48" fillId="36" borderId="182" xfId="1" applyNumberFormat="1" applyFont="1" applyFill="1" applyBorder="1" applyAlignment="1" applyProtection="1">
      <alignment horizontal="center"/>
    </xf>
    <xf numFmtId="0" fontId="65" fillId="0" borderId="25" xfId="1" applyFont="1" applyBorder="1" applyAlignment="1">
      <alignment horizontal="left"/>
    </xf>
    <xf numFmtId="0" fontId="65" fillId="0" borderId="151" xfId="1" applyFont="1" applyBorder="1" applyAlignment="1">
      <alignment horizontal="left"/>
    </xf>
    <xf numFmtId="0" fontId="9" fillId="0" borderId="40" xfId="2" applyFont="1" applyBorder="1" applyAlignment="1">
      <alignment horizontal="center"/>
    </xf>
    <xf numFmtId="0" fontId="65" fillId="0" borderId="23" xfId="1" applyFont="1" applyBorder="1" applyAlignment="1">
      <alignment horizontal="center" vertical="center"/>
    </xf>
    <xf numFmtId="0" fontId="65" fillId="0" borderId="31" xfId="1" applyFont="1" applyBorder="1" applyAlignment="1">
      <alignment horizontal="center"/>
    </xf>
    <xf numFmtId="0" fontId="66" fillId="0" borderId="40" xfId="2" applyFont="1" applyBorder="1" applyAlignment="1">
      <alignment horizontal="center"/>
    </xf>
    <xf numFmtId="0" fontId="65" fillId="0" borderId="24" xfId="1" applyNumberFormat="1" applyFont="1" applyBorder="1" applyAlignment="1">
      <alignment horizontal="left"/>
    </xf>
    <xf numFmtId="1" fontId="66" fillId="0" borderId="24" xfId="0" applyNumberFormat="1" applyFont="1" applyBorder="1" applyAlignment="1" applyProtection="1">
      <alignment horizontal="left"/>
      <protection locked="0"/>
    </xf>
    <xf numFmtId="0" fontId="65" fillId="0" borderId="98" xfId="2" applyFont="1" applyBorder="1"/>
    <xf numFmtId="0" fontId="9" fillId="0" borderId="151" xfId="1" applyFont="1" applyBorder="1" applyAlignment="1">
      <alignment horizontal="left"/>
    </xf>
    <xf numFmtId="0" fontId="8" fillId="0" borderId="136" xfId="1" applyFont="1" applyBorder="1" applyAlignment="1">
      <alignment horizontal="center"/>
    </xf>
    <xf numFmtId="0" fontId="65" fillId="0" borderId="38" xfId="2" applyFont="1" applyBorder="1"/>
    <xf numFmtId="0" fontId="65" fillId="0" borderId="24" xfId="0" applyFont="1" applyBorder="1"/>
    <xf numFmtId="0" fontId="65" fillId="0" borderId="25" xfId="0" applyFont="1" applyBorder="1"/>
    <xf numFmtId="0" fontId="66" fillId="0" borderId="23" xfId="2" applyFont="1" applyBorder="1"/>
    <xf numFmtId="0" fontId="65" fillId="0" borderId="125" xfId="1" applyFont="1" applyBorder="1" applyAlignment="1">
      <alignment horizontal="left"/>
    </xf>
    <xf numFmtId="0" fontId="65" fillId="0" borderId="30" xfId="0" applyFont="1" applyBorder="1"/>
    <xf numFmtId="0" fontId="66" fillId="0" borderId="23" xfId="0" applyFont="1" applyBorder="1"/>
    <xf numFmtId="0" fontId="65" fillId="0" borderId="25" xfId="0" applyFont="1" applyBorder="1" applyAlignment="1">
      <alignment horizontal="center"/>
    </xf>
    <xf numFmtId="0" fontId="66" fillId="0" borderId="23" xfId="2" applyFont="1" applyBorder="1" applyAlignment="1">
      <alignment horizontal="center"/>
    </xf>
    <xf numFmtId="0" fontId="66" fillId="0" borderId="23" xfId="0" applyFont="1" applyBorder="1" applyAlignment="1">
      <alignment horizontal="center"/>
    </xf>
    <xf numFmtId="0" fontId="65" fillId="0" borderId="35" xfId="2" applyFont="1" applyBorder="1" applyAlignment="1">
      <alignment horizontal="center"/>
    </xf>
    <xf numFmtId="0" fontId="66" fillId="0" borderId="35" xfId="0" applyFont="1" applyBorder="1" applyAlignment="1">
      <alignment horizontal="center" vertical="center"/>
    </xf>
    <xf numFmtId="0" fontId="66" fillId="0" borderId="26" xfId="2" applyFont="1" applyBorder="1" applyAlignment="1">
      <alignment horizontal="center" vertical="center" wrapText="1"/>
    </xf>
    <xf numFmtId="0" fontId="65" fillId="0" borderId="26" xfId="0" applyFont="1" applyBorder="1" applyAlignment="1">
      <alignment horizontal="center"/>
    </xf>
    <xf numFmtId="0" fontId="65" fillId="0" borderId="143" xfId="0" applyFont="1" applyBorder="1" applyAlignment="1">
      <alignment horizontal="center"/>
    </xf>
    <xf numFmtId="0" fontId="65" fillId="0" borderId="38" xfId="0" applyFont="1" applyBorder="1"/>
    <xf numFmtId="0" fontId="65" fillId="0" borderId="44" xfId="2" applyFont="1" applyBorder="1"/>
    <xf numFmtId="0" fontId="65" fillId="0" borderId="44" xfId="2" applyFont="1" applyBorder="1" applyAlignment="1">
      <alignment horizontal="center"/>
    </xf>
    <xf numFmtId="0" fontId="65" fillId="0" borderId="23" xfId="0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66" fillId="0" borderId="25" xfId="0" applyFont="1" applyBorder="1" applyAlignment="1">
      <alignment horizontal="left"/>
    </xf>
    <xf numFmtId="0" fontId="66" fillId="0" borderId="37" xfId="2" applyFont="1" applyBorder="1" applyAlignment="1">
      <alignment horizontal="center"/>
    </xf>
    <xf numFmtId="0" fontId="66" fillId="0" borderId="2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65" fillId="0" borderId="136" xfId="1" applyFont="1" applyBorder="1" applyAlignment="1">
      <alignment horizontal="center"/>
    </xf>
    <xf numFmtId="0" fontId="67" fillId="0" borderId="25" xfId="0" applyFont="1" applyBorder="1"/>
    <xf numFmtId="0" fontId="67" fillId="0" borderId="30" xfId="0" applyFont="1" applyBorder="1"/>
    <xf numFmtId="0" fontId="67" fillId="0" borderId="25" xfId="0" applyFont="1" applyBorder="1" applyAlignment="1">
      <alignment horizontal="center"/>
    </xf>
    <xf numFmtId="0" fontId="66" fillId="0" borderId="143" xfId="0" applyFont="1" applyBorder="1" applyAlignment="1">
      <alignment horizontal="center" vertical="center"/>
    </xf>
    <xf numFmtId="0" fontId="8" fillId="0" borderId="17" xfId="0" applyFont="1" applyBorder="1" applyAlignment="1">
      <alignment horizontal="left"/>
    </xf>
    <xf numFmtId="0" fontId="9" fillId="0" borderId="136" xfId="2" applyFont="1" applyBorder="1" applyAlignment="1">
      <alignment horizontal="center"/>
    </xf>
    <xf numFmtId="0" fontId="66" fillId="0" borderId="32" xfId="0" applyFont="1" applyBorder="1"/>
    <xf numFmtId="0" fontId="66" fillId="0" borderId="125" xfId="0" applyFont="1" applyBorder="1"/>
    <xf numFmtId="0" fontId="65" fillId="0" borderId="44" xfId="1" applyFont="1" applyBorder="1" applyAlignment="1">
      <alignment horizontal="left"/>
    </xf>
    <xf numFmtId="0" fontId="66" fillId="0" borderId="125" xfId="0" applyFont="1" applyBorder="1" applyAlignment="1">
      <alignment horizontal="center"/>
    </xf>
    <xf numFmtId="0" fontId="65" fillId="0" borderId="44" xfId="1" applyFont="1" applyBorder="1" applyAlignment="1">
      <alignment horizontal="center"/>
    </xf>
    <xf numFmtId="0" fontId="66" fillId="0" borderId="31" xfId="0" applyFont="1" applyBorder="1" applyAlignment="1">
      <alignment horizontal="center" vertical="center"/>
    </xf>
    <xf numFmtId="0" fontId="66" fillId="0" borderId="35" xfId="2" applyFont="1" applyBorder="1" applyAlignment="1">
      <alignment horizontal="center" vertical="center" wrapText="1"/>
    </xf>
    <xf numFmtId="0" fontId="66" fillId="0" borderId="23" xfId="0" applyFont="1" applyBorder="1" applyAlignment="1">
      <alignment horizontal="center" vertical="center"/>
    </xf>
    <xf numFmtId="0" fontId="65" fillId="0" borderId="39" xfId="1" applyNumberFormat="1" applyFont="1" applyBorder="1" applyAlignment="1">
      <alignment horizontal="left"/>
    </xf>
    <xf numFmtId="1" fontId="66" fillId="0" borderId="39" xfId="0" applyNumberFormat="1" applyFont="1" applyBorder="1" applyAlignment="1" applyProtection="1">
      <alignment horizontal="left"/>
      <protection locked="0"/>
    </xf>
    <xf numFmtId="0" fontId="66" fillId="0" borderId="38" xfId="0" applyFont="1" applyBorder="1"/>
    <xf numFmtId="0" fontId="8" fillId="0" borderId="23" xfId="0" applyFont="1" applyBorder="1"/>
    <xf numFmtId="0" fontId="66" fillId="0" borderId="31" xfId="2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9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18" fillId="0" borderId="0" xfId="2" applyAlignment="1">
      <alignment horizontal="left"/>
    </xf>
    <xf numFmtId="0" fontId="12" fillId="30" borderId="49" xfId="1" applyFont="1" applyFill="1" applyBorder="1" applyAlignment="1" applyProtection="1">
      <alignment horizontal="center" vertical="center"/>
    </xf>
    <xf numFmtId="0" fontId="12" fillId="30" borderId="82" xfId="1" applyFont="1" applyFill="1" applyBorder="1" applyAlignment="1" applyProtection="1">
      <alignment horizontal="center" vertical="center"/>
    </xf>
    <xf numFmtId="0" fontId="12" fillId="30" borderId="81" xfId="1" applyFont="1" applyFill="1" applyBorder="1" applyAlignment="1" applyProtection="1">
      <alignment vertical="center"/>
    </xf>
    <xf numFmtId="0" fontId="12" fillId="30" borderId="82" xfId="1" applyFont="1" applyFill="1" applyBorder="1" applyAlignment="1" applyProtection="1">
      <alignment vertical="center"/>
    </xf>
    <xf numFmtId="0" fontId="23" fillId="0" borderId="58" xfId="1" applyFont="1" applyBorder="1" applyAlignment="1" applyProtection="1">
      <alignment horizontal="center" vertical="center" wrapText="1"/>
    </xf>
    <xf numFmtId="165" fontId="20" fillId="0" borderId="48" xfId="1" applyNumberFormat="1" applyFont="1" applyBorder="1" applyAlignment="1" applyProtection="1">
      <alignment horizontal="center" vertical="center"/>
    </xf>
    <xf numFmtId="165" fontId="47" fillId="0" borderId="54" xfId="1" applyNumberFormat="1" applyFont="1" applyBorder="1" applyAlignment="1" applyProtection="1">
      <alignment horizontal="center" vertical="center"/>
    </xf>
    <xf numFmtId="0" fontId="47" fillId="0" borderId="54" xfId="1" applyNumberFormat="1" applyFont="1" applyBorder="1" applyAlignment="1" applyProtection="1">
      <alignment horizontal="center" vertical="center"/>
    </xf>
    <xf numFmtId="165" fontId="52" fillId="0" borderId="48" xfId="1" applyNumberFormat="1" applyFont="1" applyBorder="1" applyAlignment="1" applyProtection="1">
      <alignment horizontal="center" vertical="center"/>
    </xf>
    <xf numFmtId="0" fontId="19" fillId="0" borderId="56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8" fillId="0" borderId="56" xfId="2" applyBorder="1" applyAlignment="1">
      <alignment horizontal="center"/>
    </xf>
    <xf numFmtId="0" fontId="18" fillId="0" borderId="46" xfId="2" applyBorder="1" applyAlignment="1">
      <alignment horizontal="center"/>
    </xf>
    <xf numFmtId="14" fontId="18" fillId="0" borderId="0" xfId="2" applyNumberFormat="1" applyFont="1" applyAlignment="1">
      <alignment horizontal="left"/>
    </xf>
    <xf numFmtId="0" fontId="18" fillId="0" borderId="0" xfId="2" applyFont="1" applyAlignment="1">
      <alignment horizontal="left"/>
    </xf>
    <xf numFmtId="0" fontId="12" fillId="30" borderId="81" xfId="1" applyFont="1" applyFill="1" applyBorder="1" applyAlignment="1" applyProtection="1">
      <alignment horizontal="center" vertical="center"/>
    </xf>
    <xf numFmtId="0" fontId="12" fillId="30" borderId="104" xfId="1" applyFont="1" applyFill="1" applyBorder="1" applyAlignment="1" applyProtection="1">
      <alignment horizontal="center" vertical="center"/>
    </xf>
    <xf numFmtId="0" fontId="12" fillId="30" borderId="109" xfId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 applyBorder="1" applyAlignment="1">
      <alignment horizontal="center"/>
    </xf>
    <xf numFmtId="1" fontId="20" fillId="0" borderId="48" xfId="1" applyNumberFormat="1" applyFont="1" applyBorder="1" applyAlignment="1" applyProtection="1">
      <alignment horizontal="center" vertical="center"/>
    </xf>
    <xf numFmtId="1" fontId="62" fillId="0" borderId="54" xfId="1" applyNumberFormat="1" applyFont="1" applyBorder="1" applyAlignment="1" applyProtection="1">
      <alignment horizontal="center" vertical="center"/>
    </xf>
    <xf numFmtId="0" fontId="62" fillId="0" borderId="54" xfId="1" applyNumberFormat="1" applyFont="1" applyBorder="1" applyAlignment="1" applyProtection="1">
      <alignment horizontal="center" vertical="center"/>
    </xf>
    <xf numFmtId="1" fontId="20" fillId="0" borderId="171" xfId="1" applyNumberFormat="1" applyFont="1" applyBorder="1" applyAlignment="1" applyProtection="1">
      <alignment horizontal="center" vertical="center"/>
    </xf>
    <xf numFmtId="1" fontId="20" fillId="0" borderId="172" xfId="1" applyNumberFormat="1" applyFont="1" applyBorder="1" applyAlignment="1" applyProtection="1">
      <alignment horizontal="center" vertical="center"/>
    </xf>
    <xf numFmtId="0" fontId="12" fillId="6" borderId="81" xfId="1" applyFont="1" applyFill="1" applyBorder="1" applyAlignment="1" applyProtection="1"/>
    <xf numFmtId="0" fontId="12" fillId="6" borderId="81" xfId="1" applyFont="1" applyFill="1" applyBorder="1" applyAlignment="1" applyProtection="1">
      <alignment vertical="center"/>
    </xf>
    <xf numFmtId="0" fontId="12" fillId="6" borderId="200" xfId="1" applyFont="1" applyFill="1" applyBorder="1" applyAlignment="1" applyProtection="1">
      <alignment horizontal="center" vertical="center"/>
    </xf>
    <xf numFmtId="0" fontId="12" fillId="6" borderId="81" xfId="1" applyFont="1" applyFill="1" applyBorder="1" applyAlignment="1" applyProtection="1">
      <alignment horizontal="center" vertical="center"/>
    </xf>
    <xf numFmtId="0" fontId="18" fillId="0" borderId="56" xfId="2" applyBorder="1" applyAlignment="1">
      <alignment horizontal="center" vertical="center"/>
    </xf>
    <xf numFmtId="0" fontId="18" fillId="0" borderId="46" xfId="2" applyBorder="1" applyAlignment="1">
      <alignment horizontal="center" vertical="center"/>
    </xf>
    <xf numFmtId="0" fontId="12" fillId="6" borderId="104" xfId="1" applyFont="1" applyFill="1" applyBorder="1" applyAlignment="1" applyProtection="1">
      <alignment horizontal="center" vertical="center"/>
    </xf>
    <xf numFmtId="0" fontId="12" fillId="6" borderId="104" xfId="1" applyFont="1" applyFill="1" applyBorder="1" applyAlignment="1" applyProtection="1">
      <alignment vertical="center"/>
    </xf>
    <xf numFmtId="0" fontId="12" fillId="6" borderId="109" xfId="1" applyFont="1" applyFill="1" applyBorder="1" applyAlignment="1" applyProtection="1">
      <alignment horizontal="center" vertical="center"/>
    </xf>
    <xf numFmtId="0" fontId="14" fillId="0" borderId="0" xfId="0" applyFont="1"/>
    <xf numFmtId="0" fontId="13" fillId="3" borderId="130" xfId="0" applyFont="1" applyFill="1" applyBorder="1" applyAlignment="1">
      <alignment horizontal="center" vertical="center"/>
    </xf>
    <xf numFmtId="0" fontId="13" fillId="3" borderId="100" xfId="0" applyFont="1" applyFill="1" applyBorder="1" applyAlignment="1"/>
    <xf numFmtId="0" fontId="13" fillId="3" borderId="133" xfId="0" applyFont="1" applyFill="1" applyBorder="1" applyAlignment="1"/>
    <xf numFmtId="0" fontId="57" fillId="0" borderId="130" xfId="0" applyFont="1" applyBorder="1" applyAlignment="1">
      <alignment horizontal="center" vertical="center"/>
    </xf>
    <xf numFmtId="0" fontId="57" fillId="0" borderId="100" xfId="0" applyFont="1" applyBorder="1" applyAlignment="1"/>
    <xf numFmtId="0" fontId="57" fillId="0" borderId="134" xfId="0" applyFont="1" applyBorder="1" applyAlignment="1"/>
    <xf numFmtId="0" fontId="13" fillId="34" borderId="131" xfId="0" applyFont="1" applyFill="1" applyBorder="1" applyAlignment="1">
      <alignment horizontal="center" vertical="center" wrapText="1"/>
    </xf>
    <xf numFmtId="0" fontId="13" fillId="34" borderId="13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3" fillId="0" borderId="130" xfId="0" applyFont="1" applyBorder="1" applyAlignment="1">
      <alignment horizontal="center" vertical="center"/>
    </xf>
    <xf numFmtId="0" fontId="13" fillId="0" borderId="100" xfId="0" applyFont="1" applyBorder="1" applyAlignment="1"/>
    <xf numFmtId="0" fontId="13" fillId="0" borderId="134" xfId="0" applyFont="1" applyBorder="1" applyAlignment="1"/>
    <xf numFmtId="0" fontId="68" fillId="0" borderId="24" xfId="2" applyFont="1" applyBorder="1"/>
    <xf numFmtId="0" fontId="68" fillId="0" borderId="125" xfId="2" applyFont="1" applyBorder="1"/>
    <xf numFmtId="0" fontId="68" fillId="0" borderId="125" xfId="2" applyFont="1" applyBorder="1" applyAlignment="1">
      <alignment horizontal="center"/>
    </xf>
    <xf numFmtId="0" fontId="68" fillId="0" borderId="26" xfId="0" applyFont="1" applyBorder="1" applyAlignment="1">
      <alignment horizontal="center" vertical="center"/>
    </xf>
    <xf numFmtId="0" fontId="68" fillId="0" borderId="10" xfId="2" applyFont="1" applyBorder="1"/>
    <xf numFmtId="0" fontId="68" fillId="0" borderId="23" xfId="2" applyFont="1" applyBorder="1"/>
    <xf numFmtId="0" fontId="68" fillId="0" borderId="23" xfId="2" applyFont="1" applyBorder="1" applyAlignment="1">
      <alignment horizontal="center"/>
    </xf>
    <xf numFmtId="0" fontId="68" fillId="0" borderId="10" xfId="0" applyFont="1" applyBorder="1"/>
    <xf numFmtId="0" fontId="68" fillId="0" borderId="23" xfId="0" applyFont="1" applyBorder="1"/>
    <xf numFmtId="0" fontId="68" fillId="0" borderId="23" xfId="0" applyFont="1" applyBorder="1" applyAlignment="1">
      <alignment horizontal="center"/>
    </xf>
    <xf numFmtId="49" fontId="59" fillId="0" borderId="52" xfId="1" applyNumberFormat="1" applyFont="1" applyBorder="1" applyAlignment="1">
      <alignment horizontal="left"/>
    </xf>
    <xf numFmtId="0" fontId="59" fillId="0" borderId="96" xfId="1" applyFont="1" applyBorder="1" applyAlignment="1">
      <alignment horizontal="left"/>
    </xf>
    <xf numFmtId="0" fontId="59" fillId="0" borderId="37" xfId="1" applyFont="1" applyBorder="1" applyAlignment="1">
      <alignment horizontal="center"/>
    </xf>
    <xf numFmtId="0" fontId="59" fillId="0" borderId="143" xfId="2" applyFont="1" applyBorder="1" applyAlignment="1">
      <alignment horizontal="center" vertical="center" wrapText="1"/>
    </xf>
    <xf numFmtId="0" fontId="65" fillId="0" borderId="237" xfId="0" applyFont="1" applyBorder="1"/>
    <xf numFmtId="0" fontId="65" fillId="0" borderId="237" xfId="2" applyFont="1" applyBorder="1" applyAlignment="1">
      <alignment horizontal="center"/>
    </xf>
    <xf numFmtId="0" fontId="65" fillId="0" borderId="61" xfId="0" applyFont="1" applyBorder="1" applyAlignment="1">
      <alignment horizontal="center"/>
    </xf>
    <xf numFmtId="0" fontId="65" fillId="0" borderId="35" xfId="1" applyFont="1" applyBorder="1" applyAlignment="1">
      <alignment horizontal="center" vertical="center"/>
    </xf>
    <xf numFmtId="0" fontId="68" fillId="0" borderId="60" xfId="0" applyFont="1" applyBorder="1"/>
    <xf numFmtId="0" fontId="68" fillId="0" borderId="59" xfId="0" applyFont="1" applyBorder="1"/>
    <xf numFmtId="0" fontId="68" fillId="0" borderId="237" xfId="0" applyFont="1" applyBorder="1" applyAlignment="1">
      <alignment horizontal="center"/>
    </xf>
    <xf numFmtId="0" fontId="68" fillId="0" borderId="61" xfId="0" applyFont="1" applyBorder="1" applyAlignment="1">
      <alignment horizontal="center" vertical="center"/>
    </xf>
    <xf numFmtId="0" fontId="22" fillId="39" borderId="111" xfId="1" applyNumberFormat="1" applyFont="1" applyFill="1" applyBorder="1" applyAlignment="1" applyProtection="1">
      <alignment horizontal="center"/>
    </xf>
    <xf numFmtId="0" fontId="22" fillId="39" borderId="154" xfId="1" applyNumberFormat="1" applyFont="1" applyFill="1" applyBorder="1" applyAlignment="1" applyProtection="1">
      <alignment horizontal="center"/>
    </xf>
    <xf numFmtId="0" fontId="22" fillId="39" borderId="153" xfId="1" applyNumberFormat="1" applyFont="1" applyFill="1" applyBorder="1" applyAlignment="1" applyProtection="1">
      <alignment horizontal="center"/>
    </xf>
    <xf numFmtId="1" fontId="25" fillId="39" borderId="111" xfId="1" applyNumberFormat="1" applyFont="1" applyFill="1" applyBorder="1" applyAlignment="1" applyProtection="1">
      <alignment horizontal="center"/>
    </xf>
    <xf numFmtId="1" fontId="25" fillId="39" borderId="154" xfId="1" applyNumberFormat="1" applyFont="1" applyFill="1" applyBorder="1" applyAlignment="1" applyProtection="1">
      <alignment horizontal="center"/>
    </xf>
    <xf numFmtId="1" fontId="25" fillId="39" borderId="153" xfId="1" applyNumberFormat="1" applyFont="1" applyFill="1" applyBorder="1" applyAlignment="1" applyProtection="1">
      <alignment horizontal="center"/>
    </xf>
    <xf numFmtId="1" fontId="22" fillId="39" borderId="111" xfId="1" applyNumberFormat="1" applyFont="1" applyFill="1" applyBorder="1" applyAlignment="1" applyProtection="1">
      <alignment horizontal="center"/>
    </xf>
    <xf numFmtId="1" fontId="22" fillId="39" borderId="154" xfId="1" applyNumberFormat="1" applyFont="1" applyFill="1" applyBorder="1" applyAlignment="1" applyProtection="1">
      <alignment horizontal="center"/>
    </xf>
    <xf numFmtId="1" fontId="22" fillId="39" borderId="153" xfId="1" applyNumberFormat="1" applyFont="1" applyFill="1" applyBorder="1" applyAlignment="1" applyProtection="1">
      <alignment horizontal="center"/>
    </xf>
    <xf numFmtId="0" fontId="22" fillId="39" borderId="111" xfId="1" applyNumberFormat="1" applyFont="1" applyFill="1" applyBorder="1" applyAlignment="1" applyProtection="1">
      <alignment horizontal="center"/>
      <protection locked="0"/>
    </xf>
    <xf numFmtId="0" fontId="22" fillId="39" borderId="154" xfId="1" applyNumberFormat="1" applyFont="1" applyFill="1" applyBorder="1" applyAlignment="1" applyProtection="1">
      <alignment horizontal="center"/>
      <protection locked="0"/>
    </xf>
    <xf numFmtId="0" fontId="22" fillId="39" borderId="153" xfId="1" applyNumberFormat="1" applyFont="1" applyFill="1" applyBorder="1" applyAlignment="1" applyProtection="1">
      <alignment horizontal="center"/>
      <protection locked="0"/>
    </xf>
    <xf numFmtId="165" fontId="21" fillId="29" borderId="173" xfId="1" applyNumberFormat="1" applyFont="1" applyFill="1" applyBorder="1" applyAlignment="1" applyProtection="1">
      <alignment horizontal="center"/>
    </xf>
    <xf numFmtId="165" fontId="21" fillId="29" borderId="209" xfId="1" applyNumberFormat="1" applyFont="1" applyFill="1" applyBorder="1" applyAlignment="1" applyProtection="1">
      <alignment horizontal="center"/>
    </xf>
    <xf numFmtId="165" fontId="12" fillId="29" borderId="209" xfId="1" applyNumberFormat="1" applyFont="1" applyFill="1" applyBorder="1" applyAlignment="1" applyProtection="1">
      <alignment horizontal="center"/>
    </xf>
    <xf numFmtId="165" fontId="21" fillId="29" borderId="227" xfId="1" applyNumberFormat="1" applyFont="1" applyFill="1" applyBorder="1" applyAlignment="1" applyProtection="1">
      <alignment horizontal="center"/>
    </xf>
    <xf numFmtId="165" fontId="21" fillId="29" borderId="40" xfId="1" applyNumberFormat="1" applyFont="1" applyFill="1" applyBorder="1" applyAlignment="1" applyProtection="1">
      <alignment horizontal="center"/>
    </xf>
    <xf numFmtId="165" fontId="21" fillId="29" borderId="228" xfId="1" applyNumberFormat="1" applyFont="1" applyFill="1" applyBorder="1" applyAlignment="1" applyProtection="1">
      <alignment horizontal="center"/>
    </xf>
    <xf numFmtId="165" fontId="12" fillId="29" borderId="126" xfId="1" applyNumberFormat="1" applyFont="1" applyFill="1" applyBorder="1" applyAlignment="1" applyProtection="1">
      <alignment horizontal="center"/>
    </xf>
    <xf numFmtId="168" fontId="2" fillId="0" borderId="0" xfId="0" applyNumberFormat="1" applyFont="1"/>
    <xf numFmtId="0" fontId="66" fillId="0" borderId="60" xfId="2" applyFont="1" applyBorder="1"/>
    <xf numFmtId="0" fontId="65" fillId="0" borderId="73" xfId="2" applyFont="1" applyBorder="1"/>
    <xf numFmtId="0" fontId="65" fillId="0" borderId="41" xfId="1" applyFont="1" applyBorder="1" applyAlignment="1">
      <alignment horizontal="left"/>
    </xf>
    <xf numFmtId="0" fontId="65" fillId="0" borderId="72" xfId="2" applyFont="1" applyBorder="1"/>
    <xf numFmtId="0" fontId="65" fillId="0" borderId="41" xfId="1" applyFont="1" applyBorder="1" applyAlignment="1">
      <alignment horizontal="center"/>
    </xf>
    <xf numFmtId="0" fontId="65" fillId="0" borderId="5" xfId="1" applyFont="1" applyBorder="1" applyAlignment="1">
      <alignment horizontal="center"/>
    </xf>
    <xf numFmtId="0" fontId="66" fillId="0" borderId="72" xfId="2" applyFont="1" applyBorder="1" applyAlignment="1">
      <alignment horizontal="center"/>
    </xf>
    <xf numFmtId="0" fontId="66" fillId="0" borderId="61" xfId="2" applyFont="1" applyBorder="1" applyAlignment="1">
      <alignment horizontal="center" vertical="center"/>
    </xf>
    <xf numFmtId="0" fontId="66" fillId="0" borderId="61" xfId="0" applyFont="1" applyBorder="1" applyAlignment="1">
      <alignment horizontal="center" vertical="center" wrapText="1"/>
    </xf>
    <xf numFmtId="0" fontId="66" fillId="0" borderId="50" xfId="2" applyFont="1" applyBorder="1" applyAlignment="1">
      <alignment horizontal="center"/>
    </xf>
    <xf numFmtId="0" fontId="65" fillId="0" borderId="6" xfId="1" applyFont="1" applyBorder="1" applyAlignment="1">
      <alignment horizontal="center" vertical="center"/>
    </xf>
    <xf numFmtId="0" fontId="66" fillId="0" borderId="182" xfId="2" applyFont="1" applyBorder="1" applyAlignment="1">
      <alignment horizontal="center"/>
    </xf>
    <xf numFmtId="2" fontId="22" fillId="0" borderId="183" xfId="1" applyNumberFormat="1" applyFont="1" applyBorder="1" applyAlignment="1">
      <alignment horizontal="center"/>
    </xf>
    <xf numFmtId="2" fontId="25" fillId="0" borderId="207" xfId="2" applyNumberFormat="1" applyFont="1" applyBorder="1" applyAlignment="1">
      <alignment horizontal="center" vertical="center"/>
    </xf>
    <xf numFmtId="1" fontId="25" fillId="39" borderId="169" xfId="1" applyNumberFormat="1" applyFont="1" applyFill="1" applyBorder="1" applyAlignment="1" applyProtection="1">
      <alignment horizontal="center"/>
    </xf>
    <xf numFmtId="1" fontId="25" fillId="39" borderId="119" xfId="1" applyNumberFormat="1" applyFont="1" applyFill="1" applyBorder="1" applyAlignment="1" applyProtection="1">
      <alignment horizontal="center"/>
    </xf>
    <xf numFmtId="1" fontId="25" fillId="39" borderId="204" xfId="1" applyNumberFormat="1" applyFont="1" applyFill="1" applyBorder="1" applyAlignment="1" applyProtection="1">
      <alignment horizontal="center"/>
    </xf>
    <xf numFmtId="1" fontId="25" fillId="39" borderId="205" xfId="1" applyNumberFormat="1" applyFont="1" applyFill="1" applyBorder="1" applyAlignment="1" applyProtection="1">
      <alignment horizontal="center"/>
    </xf>
    <xf numFmtId="1" fontId="25" fillId="39" borderId="119" xfId="1" applyNumberFormat="1" applyFont="1" applyFill="1" applyBorder="1" applyAlignment="1" applyProtection="1">
      <alignment horizontal="center"/>
      <protection locked="0"/>
    </xf>
    <xf numFmtId="1" fontId="25" fillId="39" borderId="204" xfId="1" applyNumberFormat="1" applyFont="1" applyFill="1" applyBorder="1" applyAlignment="1" applyProtection="1">
      <alignment horizontal="center"/>
      <protection locked="0"/>
    </xf>
    <xf numFmtId="1" fontId="12" fillId="33" borderId="105" xfId="1" applyNumberFormat="1" applyFont="1" applyFill="1" applyBorder="1" applyAlignment="1" applyProtection="1">
      <alignment horizontal="center"/>
    </xf>
    <xf numFmtId="1" fontId="21" fillId="33" borderId="105" xfId="1" applyNumberFormat="1" applyFont="1" applyFill="1" applyBorder="1" applyAlignment="1" applyProtection="1">
      <alignment horizontal="center"/>
    </xf>
    <xf numFmtId="1" fontId="12" fillId="33" borderId="170" xfId="1" applyNumberFormat="1" applyFont="1" applyFill="1" applyBorder="1" applyAlignment="1" applyProtection="1">
      <alignment horizontal="center"/>
    </xf>
  </cellXfs>
  <cellStyles count="4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Check Cell" xfId="35"/>
    <cellStyle name="Input" xfId="36"/>
    <cellStyle name="Linked Cell" xfId="37"/>
    <cellStyle name="Neutral" xfId="38"/>
    <cellStyle name="Normální" xfId="0" builtinId="0"/>
    <cellStyle name="Normální 2" xfId="2"/>
    <cellStyle name="normální_List1" xfId="1"/>
    <cellStyle name="Note" xfId="39"/>
    <cellStyle name="Output" xfId="40"/>
    <cellStyle name="Title" xfId="41"/>
    <cellStyle name="Total" xfId="42"/>
    <cellStyle name="Warning Text" xfId="43"/>
  </cellStyles>
  <dxfs count="73"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68"/>
  <sheetViews>
    <sheetView topLeftCell="A4" zoomScale="120" zoomScaleNormal="120" workbookViewId="0">
      <selection activeCell="E42" sqref="E42"/>
    </sheetView>
  </sheetViews>
  <sheetFormatPr defaultRowHeight="15" x14ac:dyDescent="0.25"/>
  <cols>
    <col min="1" max="1" width="13.85546875" style="341" customWidth="1"/>
    <col min="2" max="2" width="13.42578125" customWidth="1"/>
    <col min="3" max="3" width="9.140625" style="1"/>
    <col min="4" max="4" width="29" customWidth="1"/>
    <col min="7" max="7" width="10.28515625" customWidth="1"/>
  </cols>
  <sheetData>
    <row r="1" spans="1:9" ht="20.25" x14ac:dyDescent="0.3">
      <c r="A1" s="1110" t="s">
        <v>106</v>
      </c>
      <c r="B1" s="1110"/>
      <c r="C1" s="1110"/>
      <c r="D1" s="1110"/>
      <c r="E1" s="1110"/>
      <c r="F1" s="1110"/>
      <c r="G1" s="1110"/>
      <c r="H1" s="9"/>
      <c r="I1" s="10"/>
    </row>
    <row r="2" spans="1:9" x14ac:dyDescent="0.25">
      <c r="A2" s="338" t="s">
        <v>18</v>
      </c>
      <c r="B2" s="21"/>
      <c r="C2" s="23"/>
      <c r="D2" s="18"/>
      <c r="E2" s="1111">
        <v>43503</v>
      </c>
      <c r="F2" s="1112"/>
      <c r="G2" s="1112"/>
      <c r="H2" s="9"/>
      <c r="I2" s="10"/>
    </row>
    <row r="3" spans="1:9" x14ac:dyDescent="0.25">
      <c r="A3" s="1113" t="s">
        <v>0</v>
      </c>
      <c r="B3" s="1113"/>
      <c r="C3" s="1113"/>
      <c r="D3" s="1113"/>
      <c r="E3" s="1113"/>
      <c r="F3" s="1113"/>
      <c r="G3" s="1113"/>
      <c r="H3" s="11"/>
      <c r="I3" s="10"/>
    </row>
    <row r="4" spans="1:9" ht="15.75" thickBot="1" x14ac:dyDescent="0.3">
      <c r="A4" s="339"/>
      <c r="B4" s="12"/>
      <c r="C4" s="12"/>
      <c r="D4" s="12"/>
      <c r="E4" s="12"/>
      <c r="F4" s="12"/>
      <c r="G4" s="12"/>
      <c r="H4" s="9"/>
      <c r="I4" s="10"/>
    </row>
    <row r="5" spans="1:9" ht="27" thickTop="1" thickBot="1" x14ac:dyDescent="0.3">
      <c r="A5" s="25" t="s">
        <v>1</v>
      </c>
      <c r="B5" s="25" t="s">
        <v>2</v>
      </c>
      <c r="C5" s="214" t="s">
        <v>3</v>
      </c>
      <c r="D5" s="37" t="s">
        <v>4</v>
      </c>
      <c r="E5" s="24" t="s">
        <v>5</v>
      </c>
      <c r="F5" s="25" t="s">
        <v>6</v>
      </c>
      <c r="G5" s="26" t="s">
        <v>7</v>
      </c>
      <c r="H5" s="216" t="s">
        <v>51</v>
      </c>
      <c r="I5" s="27"/>
    </row>
    <row r="6" spans="1:9" x14ac:dyDescent="0.25">
      <c r="A6" s="1097" t="s">
        <v>72</v>
      </c>
      <c r="B6" s="1098" t="s">
        <v>111</v>
      </c>
      <c r="C6" s="1100">
        <v>2003</v>
      </c>
      <c r="D6" s="1102" t="s">
        <v>55</v>
      </c>
      <c r="E6" s="363">
        <v>27</v>
      </c>
      <c r="F6" s="347">
        <f t="shared" ref="F6:F33" si="0">E6*3</f>
        <v>81</v>
      </c>
      <c r="G6" s="238">
        <v>1</v>
      </c>
      <c r="H6" s="9"/>
      <c r="I6" s="10"/>
    </row>
    <row r="7" spans="1:9" x14ac:dyDescent="0.25">
      <c r="A7" s="900" t="s">
        <v>85</v>
      </c>
      <c r="B7" s="929" t="s">
        <v>82</v>
      </c>
      <c r="C7" s="930">
        <v>2001</v>
      </c>
      <c r="D7" s="1076" t="s">
        <v>20</v>
      </c>
      <c r="E7" s="364">
        <v>24</v>
      </c>
      <c r="F7" s="348">
        <f t="shared" si="0"/>
        <v>72</v>
      </c>
      <c r="G7" s="239">
        <v>2</v>
      </c>
      <c r="H7" s="9"/>
      <c r="I7" s="10"/>
    </row>
    <row r="8" spans="1:9" x14ac:dyDescent="0.25">
      <c r="A8" s="900" t="s">
        <v>94</v>
      </c>
      <c r="B8" s="929" t="s">
        <v>71</v>
      </c>
      <c r="C8" s="930">
        <v>2000</v>
      </c>
      <c r="D8" s="1076" t="s">
        <v>55</v>
      </c>
      <c r="E8" s="364">
        <v>23</v>
      </c>
      <c r="F8" s="348">
        <f t="shared" si="0"/>
        <v>69</v>
      </c>
      <c r="G8" s="240">
        <v>3</v>
      </c>
      <c r="H8" s="9">
        <v>1</v>
      </c>
      <c r="I8" s="10"/>
    </row>
    <row r="9" spans="1:9" x14ac:dyDescent="0.25">
      <c r="A9" s="916" t="s">
        <v>67</v>
      </c>
      <c r="B9" s="1099" t="s">
        <v>68</v>
      </c>
      <c r="C9" s="1101">
        <v>1999</v>
      </c>
      <c r="D9" s="1103" t="s">
        <v>55</v>
      </c>
      <c r="E9" s="370">
        <v>23</v>
      </c>
      <c r="F9" s="348">
        <f t="shared" si="0"/>
        <v>69</v>
      </c>
      <c r="G9" s="239"/>
      <c r="H9" s="9">
        <v>6</v>
      </c>
      <c r="I9" s="10"/>
    </row>
    <row r="10" spans="1:9" x14ac:dyDescent="0.25">
      <c r="A10" s="895" t="s">
        <v>83</v>
      </c>
      <c r="B10" s="924" t="s">
        <v>8</v>
      </c>
      <c r="C10" s="925">
        <v>2000</v>
      </c>
      <c r="D10" s="914" t="s">
        <v>130</v>
      </c>
      <c r="E10" s="366">
        <v>23</v>
      </c>
      <c r="F10" s="348">
        <f t="shared" si="0"/>
        <v>69</v>
      </c>
      <c r="G10" s="239"/>
      <c r="H10" s="9">
        <v>7</v>
      </c>
      <c r="I10" s="10"/>
    </row>
    <row r="11" spans="1:9" x14ac:dyDescent="0.25">
      <c r="A11" s="895" t="s">
        <v>112</v>
      </c>
      <c r="B11" s="904" t="s">
        <v>19</v>
      </c>
      <c r="C11" s="905">
        <v>1999</v>
      </c>
      <c r="D11" s="938" t="s">
        <v>55</v>
      </c>
      <c r="E11" s="364">
        <v>22</v>
      </c>
      <c r="F11" s="348">
        <f t="shared" si="0"/>
        <v>66</v>
      </c>
      <c r="G11" s="239"/>
      <c r="H11" s="9"/>
      <c r="I11" s="10"/>
    </row>
    <row r="12" spans="1:9" x14ac:dyDescent="0.25">
      <c r="A12" s="900" t="s">
        <v>152</v>
      </c>
      <c r="B12" s="901" t="s">
        <v>52</v>
      </c>
      <c r="C12" s="902">
        <v>2000</v>
      </c>
      <c r="D12" s="903" t="s">
        <v>158</v>
      </c>
      <c r="E12" s="364">
        <v>22</v>
      </c>
      <c r="F12" s="348">
        <f t="shared" si="0"/>
        <v>66</v>
      </c>
      <c r="G12" s="240"/>
      <c r="H12" s="9"/>
      <c r="I12" s="10"/>
    </row>
    <row r="13" spans="1:9" x14ac:dyDescent="0.25">
      <c r="A13" s="1066" t="s">
        <v>88</v>
      </c>
      <c r="B13" s="901" t="s">
        <v>89</v>
      </c>
      <c r="C13" s="902">
        <v>2000</v>
      </c>
      <c r="D13" s="903" t="s">
        <v>92</v>
      </c>
      <c r="E13" s="365">
        <v>20</v>
      </c>
      <c r="F13" s="348">
        <f t="shared" si="0"/>
        <v>60</v>
      </c>
      <c r="G13" s="239"/>
      <c r="H13" s="9"/>
      <c r="I13" s="10"/>
    </row>
    <row r="14" spans="1:9" x14ac:dyDescent="0.25">
      <c r="A14" s="895" t="s">
        <v>86</v>
      </c>
      <c r="B14" s="1068" t="s">
        <v>87</v>
      </c>
      <c r="C14" s="1073">
        <v>2000</v>
      </c>
      <c r="D14" s="906" t="s">
        <v>20</v>
      </c>
      <c r="E14" s="366">
        <v>19</v>
      </c>
      <c r="F14" s="348">
        <f t="shared" si="0"/>
        <v>57</v>
      </c>
      <c r="G14" s="240"/>
      <c r="H14" s="9"/>
      <c r="I14" s="10"/>
    </row>
    <row r="15" spans="1:9" x14ac:dyDescent="0.25">
      <c r="A15" s="911" t="s">
        <v>164</v>
      </c>
      <c r="B15" s="950" t="s">
        <v>165</v>
      </c>
      <c r="C15" s="951">
        <v>2000</v>
      </c>
      <c r="D15" s="915" t="s">
        <v>130</v>
      </c>
      <c r="E15" s="364">
        <v>19</v>
      </c>
      <c r="F15" s="348">
        <f t="shared" si="0"/>
        <v>57</v>
      </c>
      <c r="G15" s="239"/>
      <c r="H15" s="9"/>
      <c r="I15" s="10"/>
    </row>
    <row r="16" spans="1:9" x14ac:dyDescent="0.25">
      <c r="A16" s="895" t="s">
        <v>81</v>
      </c>
      <c r="B16" s="904" t="s">
        <v>82</v>
      </c>
      <c r="C16" s="905">
        <v>2000</v>
      </c>
      <c r="D16" s="899" t="s">
        <v>130</v>
      </c>
      <c r="E16" s="364">
        <v>19</v>
      </c>
      <c r="F16" s="348">
        <f t="shared" si="0"/>
        <v>57</v>
      </c>
      <c r="G16" s="239"/>
      <c r="H16" s="9"/>
      <c r="I16" s="10"/>
    </row>
    <row r="17" spans="1:9" x14ac:dyDescent="0.25">
      <c r="A17" s="920" t="s">
        <v>139</v>
      </c>
      <c r="B17" s="921" t="s">
        <v>110</v>
      </c>
      <c r="C17" s="1002">
        <v>1999</v>
      </c>
      <c r="D17" s="1104" t="s">
        <v>130</v>
      </c>
      <c r="E17" s="365">
        <v>19</v>
      </c>
      <c r="F17" s="348">
        <f t="shared" si="0"/>
        <v>57</v>
      </c>
      <c r="G17" s="239"/>
      <c r="H17" s="9"/>
      <c r="I17" s="10"/>
    </row>
    <row r="18" spans="1:9" x14ac:dyDescent="0.25">
      <c r="A18" s="1067" t="s">
        <v>142</v>
      </c>
      <c r="B18" s="1091" t="s">
        <v>62</v>
      </c>
      <c r="C18" s="1093">
        <v>2002</v>
      </c>
      <c r="D18" s="914" t="s">
        <v>138</v>
      </c>
      <c r="E18" s="366">
        <v>19</v>
      </c>
      <c r="F18" s="348">
        <f t="shared" si="0"/>
        <v>57</v>
      </c>
      <c r="G18" s="240"/>
      <c r="H18" s="9"/>
      <c r="I18" s="10"/>
    </row>
    <row r="19" spans="1:9" x14ac:dyDescent="0.25">
      <c r="A19" s="895" t="s">
        <v>107</v>
      </c>
      <c r="B19" s="904" t="s">
        <v>82</v>
      </c>
      <c r="C19" s="905">
        <v>2000</v>
      </c>
      <c r="D19" s="919" t="s">
        <v>79</v>
      </c>
      <c r="E19" s="364">
        <v>17</v>
      </c>
      <c r="F19" s="348">
        <f t="shared" si="0"/>
        <v>51</v>
      </c>
      <c r="G19" s="239"/>
      <c r="H19" s="9"/>
      <c r="I19" s="10"/>
    </row>
    <row r="20" spans="1:9" x14ac:dyDescent="0.25">
      <c r="A20" s="900" t="s">
        <v>109</v>
      </c>
      <c r="B20" s="901" t="s">
        <v>52</v>
      </c>
      <c r="C20" s="937">
        <v>2002</v>
      </c>
      <c r="D20" s="955" t="s">
        <v>20</v>
      </c>
      <c r="E20" s="371">
        <v>17</v>
      </c>
      <c r="F20" s="348">
        <f t="shared" si="0"/>
        <v>51</v>
      </c>
      <c r="G20" s="239"/>
      <c r="H20" s="9"/>
      <c r="I20" s="10"/>
    </row>
    <row r="21" spans="1:9" x14ac:dyDescent="0.25">
      <c r="A21" s="895" t="s">
        <v>76</v>
      </c>
      <c r="B21" s="904" t="s">
        <v>77</v>
      </c>
      <c r="C21" s="905">
        <v>1999</v>
      </c>
      <c r="D21" s="919" t="s">
        <v>79</v>
      </c>
      <c r="E21" s="365">
        <v>15</v>
      </c>
      <c r="F21" s="348">
        <f t="shared" si="0"/>
        <v>45</v>
      </c>
      <c r="G21" s="240"/>
      <c r="H21" s="9"/>
      <c r="I21" s="10"/>
    </row>
    <row r="22" spans="1:9" x14ac:dyDescent="0.25">
      <c r="A22" s="958" t="s">
        <v>161</v>
      </c>
      <c r="B22" s="974" t="s">
        <v>162</v>
      </c>
      <c r="C22" s="975">
        <v>2001</v>
      </c>
      <c r="D22" s="1078" t="s">
        <v>20</v>
      </c>
      <c r="E22" s="873">
        <v>15</v>
      </c>
      <c r="F22" s="348">
        <f t="shared" si="0"/>
        <v>45</v>
      </c>
      <c r="G22" s="239"/>
      <c r="H22" s="9"/>
      <c r="I22" s="10"/>
    </row>
    <row r="23" spans="1:9" x14ac:dyDescent="0.25">
      <c r="A23" s="895" t="s">
        <v>88</v>
      </c>
      <c r="B23" s="896" t="s">
        <v>90</v>
      </c>
      <c r="C23" s="897">
        <v>2000</v>
      </c>
      <c r="D23" s="919" t="s">
        <v>92</v>
      </c>
      <c r="E23" s="364">
        <v>15</v>
      </c>
      <c r="F23" s="348">
        <f t="shared" si="0"/>
        <v>45</v>
      </c>
      <c r="G23" s="240"/>
      <c r="H23" s="9"/>
      <c r="I23" s="10"/>
    </row>
    <row r="24" spans="1:9" x14ac:dyDescent="0.25">
      <c r="A24" s="900" t="s">
        <v>153</v>
      </c>
      <c r="B24" s="929" t="s">
        <v>154</v>
      </c>
      <c r="C24" s="930">
        <v>2001</v>
      </c>
      <c r="D24" s="955" t="s">
        <v>158</v>
      </c>
      <c r="E24" s="364">
        <v>15</v>
      </c>
      <c r="F24" s="348">
        <f t="shared" si="0"/>
        <v>45</v>
      </c>
      <c r="G24" s="239"/>
      <c r="H24" s="9"/>
      <c r="I24" s="10"/>
    </row>
    <row r="25" spans="1:9" x14ac:dyDescent="0.25">
      <c r="A25" s="895" t="s">
        <v>155</v>
      </c>
      <c r="B25" s="896" t="s">
        <v>156</v>
      </c>
      <c r="C25" s="897">
        <v>2000</v>
      </c>
      <c r="D25" s="938" t="s">
        <v>158</v>
      </c>
      <c r="E25" s="365">
        <v>15</v>
      </c>
      <c r="F25" s="348">
        <f t="shared" si="0"/>
        <v>45</v>
      </c>
      <c r="G25" s="239"/>
      <c r="H25" s="9"/>
      <c r="I25" s="10"/>
    </row>
    <row r="26" spans="1:9" x14ac:dyDescent="0.25">
      <c r="A26" s="1067" t="s">
        <v>78</v>
      </c>
      <c r="B26" s="1068" t="s">
        <v>19</v>
      </c>
      <c r="C26" s="1073">
        <v>2000</v>
      </c>
      <c r="D26" s="906" t="s">
        <v>79</v>
      </c>
      <c r="E26" s="366">
        <v>13</v>
      </c>
      <c r="F26" s="348">
        <f t="shared" si="0"/>
        <v>39</v>
      </c>
      <c r="G26" s="239"/>
      <c r="H26" s="9"/>
      <c r="I26" s="10"/>
    </row>
    <row r="27" spans="1:9" x14ac:dyDescent="0.25">
      <c r="A27" s="895" t="s">
        <v>144</v>
      </c>
      <c r="B27" s="904" t="s">
        <v>157</v>
      </c>
      <c r="C27" s="905">
        <v>2001</v>
      </c>
      <c r="D27" s="938" t="s">
        <v>158</v>
      </c>
      <c r="E27" s="364">
        <v>13</v>
      </c>
      <c r="F27" s="348">
        <f t="shared" si="0"/>
        <v>39</v>
      </c>
      <c r="G27" s="240"/>
      <c r="H27" s="9"/>
      <c r="I27" s="10"/>
    </row>
    <row r="28" spans="1:9" x14ac:dyDescent="0.25">
      <c r="A28" s="900" t="s">
        <v>140</v>
      </c>
      <c r="B28" s="901" t="s">
        <v>77</v>
      </c>
      <c r="C28" s="937">
        <v>2000</v>
      </c>
      <c r="D28" s="914" t="s">
        <v>138</v>
      </c>
      <c r="E28" s="364">
        <v>12</v>
      </c>
      <c r="F28" s="348">
        <f t="shared" si="0"/>
        <v>36</v>
      </c>
      <c r="G28" s="239"/>
      <c r="H28" s="9"/>
      <c r="I28" s="10"/>
    </row>
    <row r="29" spans="1:9" x14ac:dyDescent="0.25">
      <c r="A29" s="900" t="s">
        <v>141</v>
      </c>
      <c r="B29" s="901" t="s">
        <v>82</v>
      </c>
      <c r="C29" s="902">
        <v>2001</v>
      </c>
      <c r="D29" s="914" t="s">
        <v>138</v>
      </c>
      <c r="E29" s="370">
        <v>12</v>
      </c>
      <c r="F29" s="348">
        <f t="shared" si="0"/>
        <v>36</v>
      </c>
      <c r="G29" s="240"/>
      <c r="H29" s="9"/>
      <c r="I29" s="10"/>
    </row>
    <row r="30" spans="1:9" x14ac:dyDescent="0.25">
      <c r="A30" s="926" t="s">
        <v>69</v>
      </c>
      <c r="B30" s="939" t="s">
        <v>61</v>
      </c>
      <c r="C30" s="937">
        <v>2001</v>
      </c>
      <c r="D30" s="940" t="s">
        <v>91</v>
      </c>
      <c r="E30" s="367">
        <v>12</v>
      </c>
      <c r="F30" s="348">
        <f t="shared" si="0"/>
        <v>36</v>
      </c>
      <c r="G30" s="239"/>
      <c r="H30" s="9"/>
      <c r="I30" s="10"/>
    </row>
    <row r="31" spans="1:9" x14ac:dyDescent="0.25">
      <c r="A31" s="900" t="s">
        <v>159</v>
      </c>
      <c r="B31" s="901" t="s">
        <v>160</v>
      </c>
      <c r="C31" s="902"/>
      <c r="D31" s="903" t="s">
        <v>92</v>
      </c>
      <c r="E31" s="368">
        <v>12</v>
      </c>
      <c r="F31" s="348">
        <f t="shared" si="0"/>
        <v>36</v>
      </c>
      <c r="G31" s="239"/>
      <c r="H31" s="9"/>
      <c r="I31" s="10"/>
    </row>
    <row r="32" spans="1:9" x14ac:dyDescent="0.25">
      <c r="A32" s="916" t="s">
        <v>143</v>
      </c>
      <c r="B32" s="908" t="s">
        <v>80</v>
      </c>
      <c r="C32" s="909">
        <v>2000</v>
      </c>
      <c r="D32" s="935" t="s">
        <v>138</v>
      </c>
      <c r="E32" s="368">
        <v>11</v>
      </c>
      <c r="F32" s="348">
        <f t="shared" si="0"/>
        <v>33</v>
      </c>
      <c r="G32" s="239"/>
      <c r="H32" s="9"/>
      <c r="I32" s="10"/>
    </row>
    <row r="33" spans="1:11" x14ac:dyDescent="0.25">
      <c r="A33" s="895" t="s">
        <v>108</v>
      </c>
      <c r="B33" s="904" t="s">
        <v>52</v>
      </c>
      <c r="C33" s="905">
        <v>2000</v>
      </c>
      <c r="D33" s="938" t="s">
        <v>79</v>
      </c>
      <c r="E33" s="365"/>
      <c r="F33" s="348">
        <f t="shared" si="0"/>
        <v>0</v>
      </c>
      <c r="G33" s="240"/>
      <c r="H33" s="9"/>
      <c r="I33" s="10"/>
    </row>
    <row r="34" spans="1:11" x14ac:dyDescent="0.25">
      <c r="A34" s="926"/>
      <c r="B34" s="939"/>
      <c r="C34" s="937"/>
      <c r="D34" s="903"/>
      <c r="E34" s="367"/>
      <c r="F34" s="348">
        <f t="shared" ref="F34:F41" si="1">E34*3</f>
        <v>0</v>
      </c>
      <c r="G34" s="239"/>
      <c r="H34" s="9"/>
      <c r="I34" s="10"/>
    </row>
    <row r="35" spans="1:11" x14ac:dyDescent="0.25">
      <c r="A35" s="916"/>
      <c r="B35" s="941"/>
      <c r="C35" s="902"/>
      <c r="D35" s="942"/>
      <c r="E35" s="368"/>
      <c r="F35" s="348">
        <f t="shared" si="1"/>
        <v>0</v>
      </c>
      <c r="G35" s="239"/>
      <c r="H35" s="9"/>
      <c r="I35" s="10"/>
    </row>
    <row r="36" spans="1:11" x14ac:dyDescent="0.25">
      <c r="A36" s="943"/>
      <c r="B36" s="944"/>
      <c r="C36" s="902"/>
      <c r="D36" s="903"/>
      <c r="E36" s="368"/>
      <c r="F36" s="348">
        <f t="shared" si="1"/>
        <v>0</v>
      </c>
      <c r="G36" s="240"/>
      <c r="H36" s="9"/>
      <c r="I36" s="10"/>
      <c r="K36" s="242"/>
    </row>
    <row r="37" spans="1:11" x14ac:dyDescent="0.25">
      <c r="A37" s="895"/>
      <c r="B37" s="945"/>
      <c r="C37" s="905"/>
      <c r="D37" s="946"/>
      <c r="E37" s="369"/>
      <c r="F37" s="348">
        <f t="shared" si="1"/>
        <v>0</v>
      </c>
      <c r="G37" s="239"/>
      <c r="H37" s="9"/>
      <c r="I37" s="10"/>
    </row>
    <row r="38" spans="1:11" x14ac:dyDescent="0.25">
      <c r="A38" s="926" t="s">
        <v>144</v>
      </c>
      <c r="B38" s="939" t="s">
        <v>82</v>
      </c>
      <c r="C38" s="937">
        <v>2006</v>
      </c>
      <c r="D38" s="940" t="s">
        <v>93</v>
      </c>
      <c r="E38" s="370">
        <v>8</v>
      </c>
      <c r="F38" s="348">
        <f t="shared" si="1"/>
        <v>24</v>
      </c>
      <c r="G38" s="240"/>
      <c r="H38" s="9"/>
      <c r="I38" s="10"/>
    </row>
    <row r="39" spans="1:11" x14ac:dyDescent="0.25">
      <c r="A39" s="900" t="s">
        <v>145</v>
      </c>
      <c r="B39" s="947" t="s">
        <v>61</v>
      </c>
      <c r="C39" s="902">
        <v>2006</v>
      </c>
      <c r="D39" s="903" t="s">
        <v>93</v>
      </c>
      <c r="E39" s="366">
        <v>5</v>
      </c>
      <c r="F39" s="348">
        <f t="shared" si="1"/>
        <v>15</v>
      </c>
      <c r="G39" s="239"/>
      <c r="H39" s="9"/>
      <c r="I39" s="10"/>
    </row>
    <row r="40" spans="1:11" x14ac:dyDescent="0.25">
      <c r="A40" s="900" t="s">
        <v>146</v>
      </c>
      <c r="B40" s="947" t="s">
        <v>147</v>
      </c>
      <c r="C40" s="902">
        <v>2006</v>
      </c>
      <c r="D40" s="903" t="s">
        <v>93</v>
      </c>
      <c r="E40" s="364">
        <v>4</v>
      </c>
      <c r="F40" s="348">
        <f t="shared" si="1"/>
        <v>12</v>
      </c>
      <c r="G40" s="239"/>
      <c r="H40" s="9"/>
      <c r="I40" s="10"/>
    </row>
    <row r="41" spans="1:11" x14ac:dyDescent="0.25">
      <c r="A41" s="895" t="s">
        <v>166</v>
      </c>
      <c r="B41" s="924" t="s">
        <v>167</v>
      </c>
      <c r="C41" s="925"/>
      <c r="D41" s="948" t="s">
        <v>93</v>
      </c>
      <c r="E41" s="369">
        <v>10</v>
      </c>
      <c r="F41" s="348">
        <f t="shared" si="1"/>
        <v>30</v>
      </c>
      <c r="G41" s="239"/>
      <c r="H41" s="9"/>
      <c r="I41" s="10"/>
    </row>
    <row r="42" spans="1:11" x14ac:dyDescent="0.25">
      <c r="A42" s="918"/>
      <c r="B42" s="912"/>
      <c r="C42" s="913"/>
      <c r="D42" s="938"/>
      <c r="E42" s="372"/>
      <c r="F42" s="348">
        <f t="shared" ref="F42:F65" si="2">E42*3</f>
        <v>0</v>
      </c>
      <c r="G42" s="240"/>
      <c r="H42" s="9"/>
      <c r="I42" s="10"/>
    </row>
    <row r="43" spans="1:11" x14ac:dyDescent="0.25">
      <c r="A43" s="895"/>
      <c r="B43" s="904"/>
      <c r="C43" s="905"/>
      <c r="D43" s="938"/>
      <c r="E43" s="372"/>
      <c r="F43" s="348">
        <f t="shared" si="2"/>
        <v>0</v>
      </c>
      <c r="G43" s="239"/>
      <c r="H43" s="9"/>
      <c r="I43" s="10"/>
    </row>
    <row r="44" spans="1:11" x14ac:dyDescent="0.25">
      <c r="A44" s="916"/>
      <c r="B44" s="917"/>
      <c r="C44" s="909"/>
      <c r="D44" s="910"/>
      <c r="E44" s="404"/>
      <c r="F44" s="348">
        <f t="shared" si="2"/>
        <v>0</v>
      </c>
      <c r="G44" s="239"/>
      <c r="H44" s="9"/>
      <c r="I44" s="10"/>
    </row>
    <row r="45" spans="1:11" x14ac:dyDescent="0.25">
      <c r="A45" s="895"/>
      <c r="B45" s="924"/>
      <c r="C45" s="925"/>
      <c r="D45" s="949"/>
      <c r="E45" s="365"/>
      <c r="F45" s="348">
        <f t="shared" si="2"/>
        <v>0</v>
      </c>
      <c r="G45" s="240"/>
      <c r="H45" s="9"/>
      <c r="I45" s="10"/>
    </row>
    <row r="46" spans="1:11" x14ac:dyDescent="0.25">
      <c r="A46" s="926"/>
      <c r="B46" s="936"/>
      <c r="C46" s="937"/>
      <c r="D46" s="915"/>
      <c r="E46" s="369"/>
      <c r="F46" s="348">
        <f t="shared" si="2"/>
        <v>0</v>
      </c>
      <c r="G46" s="239"/>
      <c r="H46" s="9"/>
      <c r="I46" s="10"/>
    </row>
    <row r="47" spans="1:11" x14ac:dyDescent="0.25">
      <c r="A47" s="916"/>
      <c r="B47" s="908"/>
      <c r="C47" s="902"/>
      <c r="D47" s="935"/>
      <c r="E47" s="365"/>
      <c r="F47" s="348">
        <f t="shared" si="2"/>
        <v>0</v>
      </c>
      <c r="G47" s="240"/>
      <c r="H47" s="9"/>
      <c r="I47" s="10"/>
    </row>
    <row r="48" spans="1:11" x14ac:dyDescent="0.25">
      <c r="A48" s="911"/>
      <c r="B48" s="950"/>
      <c r="C48" s="951"/>
      <c r="D48" s="894"/>
      <c r="E48" s="365"/>
      <c r="F48" s="348">
        <f t="shared" si="2"/>
        <v>0</v>
      </c>
      <c r="G48" s="239"/>
      <c r="H48" s="9"/>
      <c r="I48" s="10"/>
    </row>
    <row r="49" spans="1:9" x14ac:dyDescent="0.25">
      <c r="A49" s="895"/>
      <c r="B49" s="952"/>
      <c r="C49" s="925"/>
      <c r="D49" s="949"/>
      <c r="E49" s="365"/>
      <c r="F49" s="348">
        <f t="shared" si="2"/>
        <v>0</v>
      </c>
      <c r="G49" s="239"/>
      <c r="H49" s="9"/>
      <c r="I49" s="10"/>
    </row>
    <row r="50" spans="1:9" x14ac:dyDescent="0.25">
      <c r="A50" s="953"/>
      <c r="B50" s="921"/>
      <c r="C50" s="922"/>
      <c r="D50" s="923"/>
      <c r="E50" s="365"/>
      <c r="F50" s="348">
        <f t="shared" si="2"/>
        <v>0</v>
      </c>
      <c r="G50" s="239"/>
      <c r="H50" s="9"/>
      <c r="I50" s="10"/>
    </row>
    <row r="51" spans="1:9" x14ac:dyDescent="0.25">
      <c r="A51" s="895"/>
      <c r="B51" s="924"/>
      <c r="C51" s="925"/>
      <c r="D51" s="954"/>
      <c r="E51" s="369"/>
      <c r="F51" s="348">
        <f t="shared" si="2"/>
        <v>0</v>
      </c>
      <c r="G51" s="240"/>
      <c r="H51" s="9"/>
      <c r="I51" s="10"/>
    </row>
    <row r="52" spans="1:9" x14ac:dyDescent="0.25">
      <c r="A52" s="900"/>
      <c r="B52" s="901"/>
      <c r="C52" s="902"/>
      <c r="D52" s="923"/>
      <c r="E52" s="365"/>
      <c r="F52" s="348">
        <f t="shared" si="2"/>
        <v>0</v>
      </c>
      <c r="G52" s="239"/>
      <c r="H52" s="9"/>
      <c r="I52" s="10"/>
    </row>
    <row r="53" spans="1:9" x14ac:dyDescent="0.25">
      <c r="A53" s="900"/>
      <c r="B53" s="901"/>
      <c r="C53" s="902"/>
      <c r="D53" s="903"/>
      <c r="E53" s="369"/>
      <c r="F53" s="348">
        <f t="shared" si="2"/>
        <v>0</v>
      </c>
      <c r="G53" s="239"/>
      <c r="H53" s="9"/>
      <c r="I53" s="10"/>
    </row>
    <row r="54" spans="1:9" x14ac:dyDescent="0.25">
      <c r="A54" s="926"/>
      <c r="B54" s="936"/>
      <c r="C54" s="937"/>
      <c r="D54" s="955"/>
      <c r="E54" s="370"/>
      <c r="F54" s="348">
        <f t="shared" si="2"/>
        <v>0</v>
      </c>
      <c r="G54" s="240"/>
      <c r="H54" s="9"/>
      <c r="I54" s="10"/>
    </row>
    <row r="55" spans="1:9" x14ac:dyDescent="0.25">
      <c r="A55" s="900"/>
      <c r="B55" s="901"/>
      <c r="C55" s="902"/>
      <c r="D55" s="955"/>
      <c r="E55" s="365"/>
      <c r="F55" s="348">
        <f t="shared" si="2"/>
        <v>0</v>
      </c>
      <c r="G55" s="239"/>
      <c r="H55" s="9"/>
      <c r="I55" s="10"/>
    </row>
    <row r="56" spans="1:9" x14ac:dyDescent="0.25">
      <c r="A56" s="895"/>
      <c r="B56" s="924"/>
      <c r="C56" s="925"/>
      <c r="D56" s="954"/>
      <c r="E56" s="369"/>
      <c r="F56" s="348">
        <f t="shared" si="2"/>
        <v>0</v>
      </c>
      <c r="G56" s="239"/>
      <c r="H56" s="9"/>
      <c r="I56" s="10"/>
    </row>
    <row r="57" spans="1:9" x14ac:dyDescent="0.25">
      <c r="A57" s="900"/>
      <c r="B57" s="956"/>
      <c r="C57" s="957"/>
      <c r="D57" s="930"/>
      <c r="E57" s="365"/>
      <c r="F57" s="348">
        <f t="shared" si="2"/>
        <v>0</v>
      </c>
      <c r="G57" s="240"/>
      <c r="H57" s="9"/>
      <c r="I57" s="10"/>
    </row>
    <row r="58" spans="1:9" x14ac:dyDescent="0.25">
      <c r="A58" s="958"/>
      <c r="B58" s="917"/>
      <c r="C58" s="909"/>
      <c r="D58" s="910"/>
      <c r="E58" s="369"/>
      <c r="F58" s="348">
        <f t="shared" si="2"/>
        <v>0</v>
      </c>
      <c r="G58" s="239"/>
      <c r="H58" s="9"/>
      <c r="I58" s="10"/>
    </row>
    <row r="59" spans="1:9" x14ac:dyDescent="0.25">
      <c r="A59" s="916"/>
      <c r="B59" s="908"/>
      <c r="C59" s="909"/>
      <c r="D59" s="959"/>
      <c r="E59" s="365"/>
      <c r="F59" s="348">
        <f t="shared" si="2"/>
        <v>0</v>
      </c>
      <c r="G59" s="240"/>
      <c r="H59" s="9"/>
      <c r="I59" s="10"/>
    </row>
    <row r="60" spans="1:9" x14ac:dyDescent="0.25">
      <c r="A60" s="916"/>
      <c r="B60" s="908"/>
      <c r="C60" s="909"/>
      <c r="D60" s="935"/>
      <c r="E60" s="365"/>
      <c r="F60" s="348">
        <f t="shared" si="2"/>
        <v>0</v>
      </c>
      <c r="G60" s="239"/>
      <c r="H60" s="9"/>
      <c r="I60" s="10"/>
    </row>
    <row r="61" spans="1:9" x14ac:dyDescent="0.25">
      <c r="A61" s="895"/>
      <c r="B61" s="904"/>
      <c r="C61" s="905"/>
      <c r="D61" s="906"/>
      <c r="E61" s="365"/>
      <c r="F61" s="348">
        <f t="shared" si="2"/>
        <v>0</v>
      </c>
      <c r="G61" s="239"/>
      <c r="H61" s="9"/>
      <c r="I61" s="10"/>
    </row>
    <row r="62" spans="1:9" x14ac:dyDescent="0.25">
      <c r="A62" s="926"/>
      <c r="B62" s="936"/>
      <c r="C62" s="937"/>
      <c r="D62" s="915"/>
      <c r="E62" s="369"/>
      <c r="F62" s="348">
        <f t="shared" si="2"/>
        <v>0</v>
      </c>
      <c r="G62" s="239"/>
      <c r="H62" s="9"/>
      <c r="I62" s="10"/>
    </row>
    <row r="63" spans="1:9" x14ac:dyDescent="0.25">
      <c r="A63" s="895"/>
      <c r="B63" s="904"/>
      <c r="C63" s="905"/>
      <c r="D63" s="906"/>
      <c r="E63" s="372"/>
      <c r="F63" s="348">
        <f t="shared" si="2"/>
        <v>0</v>
      </c>
      <c r="G63" s="240"/>
      <c r="H63" s="9"/>
      <c r="I63" s="10"/>
    </row>
    <row r="64" spans="1:9" x14ac:dyDescent="0.25">
      <c r="A64" s="900"/>
      <c r="B64" s="901"/>
      <c r="C64" s="902"/>
      <c r="D64" s="903"/>
      <c r="E64" s="365"/>
      <c r="F64" s="348">
        <f t="shared" si="2"/>
        <v>0</v>
      </c>
      <c r="G64" s="239"/>
      <c r="H64" s="9"/>
      <c r="I64" s="10"/>
    </row>
    <row r="65" spans="1:9" ht="15.75" thickBot="1" x14ac:dyDescent="0.3">
      <c r="A65" s="900"/>
      <c r="B65" s="960"/>
      <c r="C65" s="961"/>
      <c r="D65" s="962"/>
      <c r="E65" s="369"/>
      <c r="F65" s="362">
        <f t="shared" si="2"/>
        <v>0</v>
      </c>
      <c r="G65" s="416"/>
      <c r="H65" s="9"/>
      <c r="I65" s="10"/>
    </row>
    <row r="66" spans="1:9" x14ac:dyDescent="0.25">
      <c r="A66" s="342"/>
      <c r="B66" s="359"/>
      <c r="C66" s="360"/>
      <c r="D66" s="9"/>
      <c r="E66" s="359"/>
      <c r="F66" s="361"/>
      <c r="G66" s="361"/>
      <c r="H66" s="9"/>
      <c r="I66" s="10"/>
    </row>
    <row r="67" spans="1:9" x14ac:dyDescent="0.25">
      <c r="A67" s="340"/>
      <c r="B67" s="8"/>
      <c r="C67" s="15"/>
      <c r="D67" s="9"/>
      <c r="E67" s="9"/>
      <c r="F67" s="9"/>
      <c r="G67" s="9"/>
      <c r="H67" s="9"/>
      <c r="I67" s="10"/>
    </row>
    <row r="68" spans="1:9" x14ac:dyDescent="0.25">
      <c r="A68" s="340"/>
      <c r="B68" s="9"/>
      <c r="C68" s="15"/>
      <c r="D68" s="9"/>
      <c r="E68" s="9"/>
      <c r="F68" s="9"/>
      <c r="G68" s="9"/>
      <c r="H68" s="9"/>
      <c r="I68" s="10"/>
    </row>
  </sheetData>
  <sortState ref="A6:F33">
    <sortCondition descending="1" ref="F6:F33"/>
  </sortState>
  <mergeCells count="3">
    <mergeCell ref="A1:G1"/>
    <mergeCell ref="E2:G2"/>
    <mergeCell ref="A3:G3"/>
  </mergeCells>
  <phoneticPr fontId="0" type="noConversion"/>
  <pageMargins left="0.9055118110236221" right="0.70866141732283472" top="0.39370078740157483" bottom="0.19685039370078741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67"/>
  <sheetViews>
    <sheetView topLeftCell="A4" zoomScale="160" zoomScaleNormal="160" workbookViewId="0">
      <selection activeCell="I28" sqref="I28"/>
    </sheetView>
  </sheetViews>
  <sheetFormatPr defaultRowHeight="15" x14ac:dyDescent="0.25"/>
  <cols>
    <col min="1" max="1" width="13.7109375" style="489" customWidth="1"/>
    <col min="2" max="2" width="12.140625" customWidth="1"/>
    <col min="4" max="4" width="30.28515625" customWidth="1"/>
    <col min="6" max="6" width="12.42578125" bestFit="1" customWidth="1"/>
  </cols>
  <sheetData>
    <row r="1" spans="1:11" ht="20.25" customHeight="1" x14ac:dyDescent="0.35">
      <c r="A1" s="1139" t="s">
        <v>114</v>
      </c>
      <c r="B1" s="1139"/>
      <c r="C1" s="1139"/>
      <c r="D1" s="1139"/>
      <c r="E1" s="1139"/>
      <c r="F1" s="1139"/>
      <c r="G1" s="1139"/>
      <c r="H1" s="1139"/>
      <c r="I1" s="1139"/>
    </row>
    <row r="2" spans="1:11" ht="15.75" x14ac:dyDescent="0.25">
      <c r="A2" s="488" t="s">
        <v>18</v>
      </c>
      <c r="E2" s="1111">
        <v>43503</v>
      </c>
      <c r="F2" s="1112"/>
      <c r="G2" s="1112"/>
      <c r="H2" s="95"/>
    </row>
    <row r="3" spans="1:11" ht="15.75" x14ac:dyDescent="0.25">
      <c r="A3" s="476"/>
      <c r="B3" s="79"/>
      <c r="C3" s="79"/>
      <c r="D3" s="79"/>
      <c r="E3" s="79"/>
      <c r="F3" s="79"/>
      <c r="G3" s="79"/>
    </row>
    <row r="4" spans="1:11" ht="15.75" x14ac:dyDescent="0.25">
      <c r="A4" s="1143" t="s">
        <v>26</v>
      </c>
      <c r="B4" s="1143"/>
      <c r="C4" s="1143"/>
      <c r="D4" s="1143"/>
      <c r="E4" s="1143"/>
      <c r="F4" s="1143"/>
      <c r="G4" s="1143"/>
    </row>
    <row r="5" spans="1:11" ht="15.75" thickBot="1" x14ac:dyDescent="0.3">
      <c r="A5" s="492"/>
      <c r="B5" s="490"/>
      <c r="C5" s="76"/>
      <c r="D5" s="76"/>
      <c r="E5" s="76"/>
      <c r="F5" s="76"/>
      <c r="G5" s="76"/>
    </row>
    <row r="6" spans="1:11" ht="24" thickTop="1" thickBot="1" x14ac:dyDescent="0.3">
      <c r="A6" s="75" t="s">
        <v>1</v>
      </c>
      <c r="B6" s="491" t="s">
        <v>2</v>
      </c>
      <c r="C6" s="73" t="s">
        <v>3</v>
      </c>
      <c r="D6" s="72" t="s">
        <v>4</v>
      </c>
      <c r="E6" s="71" t="s">
        <v>25</v>
      </c>
      <c r="F6" s="337" t="s">
        <v>21</v>
      </c>
      <c r="G6" s="68" t="s">
        <v>7</v>
      </c>
      <c r="H6" s="222" t="s">
        <v>53</v>
      </c>
      <c r="I6" s="65"/>
    </row>
    <row r="7" spans="1:11" x14ac:dyDescent="0.25">
      <c r="A7" s="1045" t="s">
        <v>100</v>
      </c>
      <c r="B7" s="983" t="s">
        <v>101</v>
      </c>
      <c r="C7" s="984">
        <v>1999</v>
      </c>
      <c r="D7" s="1005" t="s">
        <v>20</v>
      </c>
      <c r="E7" s="94">
        <v>60</v>
      </c>
      <c r="F7" s="344">
        <f t="shared" ref="F7:F26" si="0">E7</f>
        <v>60</v>
      </c>
      <c r="G7" s="252">
        <v>1</v>
      </c>
      <c r="H7" s="88"/>
      <c r="I7" s="1"/>
    </row>
    <row r="8" spans="1:11" x14ac:dyDescent="0.25">
      <c r="A8" s="40" t="s">
        <v>65</v>
      </c>
      <c r="B8" s="41" t="s">
        <v>49</v>
      </c>
      <c r="C8" s="38">
        <v>2000</v>
      </c>
      <c r="D8" s="196" t="s">
        <v>104</v>
      </c>
      <c r="E8" s="89">
        <v>58</v>
      </c>
      <c r="F8" s="83">
        <f t="shared" si="0"/>
        <v>58</v>
      </c>
      <c r="G8" s="251">
        <v>2</v>
      </c>
      <c r="H8" s="88"/>
      <c r="I8" s="1"/>
    </row>
    <row r="9" spans="1:11" x14ac:dyDescent="0.25">
      <c r="A9" s="916" t="s">
        <v>60</v>
      </c>
      <c r="B9" s="988" t="s">
        <v>50</v>
      </c>
      <c r="C9" s="989">
        <v>2000</v>
      </c>
      <c r="D9" s="976" t="s">
        <v>20</v>
      </c>
      <c r="E9" s="89">
        <v>53</v>
      </c>
      <c r="F9" s="83">
        <f t="shared" si="0"/>
        <v>53</v>
      </c>
      <c r="G9" s="250">
        <v>3</v>
      </c>
      <c r="H9" s="88"/>
      <c r="I9" s="1"/>
    </row>
    <row r="10" spans="1:11" x14ac:dyDescent="0.25">
      <c r="A10" s="119" t="s">
        <v>102</v>
      </c>
      <c r="B10" s="485" t="s">
        <v>103</v>
      </c>
      <c r="C10" s="117">
        <v>2001</v>
      </c>
      <c r="D10" s="456" t="s">
        <v>104</v>
      </c>
      <c r="E10" s="89">
        <v>50</v>
      </c>
      <c r="F10" s="83">
        <f t="shared" si="0"/>
        <v>50</v>
      </c>
      <c r="G10" s="251"/>
      <c r="H10" s="88"/>
      <c r="I10" s="1"/>
    </row>
    <row r="11" spans="1:11" x14ac:dyDescent="0.25">
      <c r="A11" s="916" t="s">
        <v>163</v>
      </c>
      <c r="B11" s="991" t="s">
        <v>96</v>
      </c>
      <c r="C11" s="992">
        <v>2004</v>
      </c>
      <c r="D11" s="993" t="s">
        <v>127</v>
      </c>
      <c r="E11" s="89">
        <v>47</v>
      </c>
      <c r="F11" s="83">
        <f t="shared" si="0"/>
        <v>47</v>
      </c>
      <c r="G11" s="251"/>
      <c r="H11" s="88"/>
      <c r="I11" s="1"/>
    </row>
    <row r="12" spans="1:11" x14ac:dyDescent="0.25">
      <c r="A12" s="900" t="s">
        <v>98</v>
      </c>
      <c r="B12" s="947" t="s">
        <v>99</v>
      </c>
      <c r="C12" s="1002">
        <v>2000</v>
      </c>
      <c r="D12" s="1060" t="s">
        <v>130</v>
      </c>
      <c r="E12" s="89">
        <v>47</v>
      </c>
      <c r="F12" s="83">
        <f t="shared" si="0"/>
        <v>47</v>
      </c>
      <c r="G12" s="251"/>
      <c r="H12" s="88"/>
      <c r="I12" s="1"/>
    </row>
    <row r="13" spans="1:11" x14ac:dyDescent="0.25">
      <c r="A13" s="900" t="s">
        <v>131</v>
      </c>
      <c r="B13" s="947" t="s">
        <v>49</v>
      </c>
      <c r="C13" s="1002">
        <v>2001</v>
      </c>
      <c r="D13" s="1060" t="s">
        <v>130</v>
      </c>
      <c r="E13" s="89">
        <v>47</v>
      </c>
      <c r="F13" s="83">
        <f t="shared" si="0"/>
        <v>47</v>
      </c>
      <c r="G13" s="250"/>
      <c r="H13" s="88"/>
      <c r="I13" s="1"/>
    </row>
    <row r="14" spans="1:11" x14ac:dyDescent="0.25">
      <c r="A14" s="119" t="s">
        <v>134</v>
      </c>
      <c r="B14" s="485" t="s">
        <v>135</v>
      </c>
      <c r="C14" s="117">
        <v>2003</v>
      </c>
      <c r="D14" s="1096" t="s">
        <v>138</v>
      </c>
      <c r="E14" s="89">
        <v>47</v>
      </c>
      <c r="F14" s="83">
        <f t="shared" si="0"/>
        <v>47</v>
      </c>
      <c r="G14" s="251"/>
      <c r="H14" s="88"/>
      <c r="I14" s="1"/>
    </row>
    <row r="15" spans="1:11" x14ac:dyDescent="0.25">
      <c r="A15" s="40" t="s">
        <v>66</v>
      </c>
      <c r="B15" s="482" t="s">
        <v>64</v>
      </c>
      <c r="C15" s="58">
        <v>1999</v>
      </c>
      <c r="D15" s="326" t="s">
        <v>104</v>
      </c>
      <c r="E15" s="89">
        <v>46</v>
      </c>
      <c r="F15" s="83">
        <f t="shared" si="0"/>
        <v>46</v>
      </c>
      <c r="G15" s="250"/>
      <c r="H15" s="88"/>
      <c r="I15" s="1"/>
      <c r="K15" s="21"/>
    </row>
    <row r="16" spans="1:11" x14ac:dyDescent="0.25">
      <c r="A16" s="119" t="s">
        <v>132</v>
      </c>
      <c r="B16" s="487" t="s">
        <v>133</v>
      </c>
      <c r="C16" s="129">
        <v>2003</v>
      </c>
      <c r="D16" s="323" t="s">
        <v>138</v>
      </c>
      <c r="E16" s="89">
        <v>44</v>
      </c>
      <c r="F16" s="83">
        <f t="shared" si="0"/>
        <v>44</v>
      </c>
      <c r="G16" s="251"/>
      <c r="H16" s="88"/>
      <c r="I16" s="1"/>
    </row>
    <row r="17" spans="1:12" x14ac:dyDescent="0.25">
      <c r="A17" s="40" t="s">
        <v>136</v>
      </c>
      <c r="B17" s="483" t="s">
        <v>137</v>
      </c>
      <c r="C17" s="56">
        <v>2002</v>
      </c>
      <c r="D17" s="326" t="s">
        <v>138</v>
      </c>
      <c r="E17" s="89">
        <v>44</v>
      </c>
      <c r="F17" s="83">
        <f t="shared" si="0"/>
        <v>44</v>
      </c>
      <c r="G17" s="251"/>
      <c r="H17" s="88"/>
      <c r="I17" s="1"/>
    </row>
    <row r="18" spans="1:12" x14ac:dyDescent="0.25">
      <c r="A18" s="916" t="s">
        <v>125</v>
      </c>
      <c r="B18" s="986" t="s">
        <v>117</v>
      </c>
      <c r="C18" s="909">
        <v>2004</v>
      </c>
      <c r="D18" s="987" t="s">
        <v>127</v>
      </c>
      <c r="E18" s="453">
        <v>43</v>
      </c>
      <c r="F18" s="83">
        <f t="shared" si="0"/>
        <v>43</v>
      </c>
      <c r="G18" s="251"/>
      <c r="H18" s="88"/>
      <c r="I18" s="1"/>
    </row>
    <row r="19" spans="1:12" x14ac:dyDescent="0.25">
      <c r="A19" s="916" t="s">
        <v>95</v>
      </c>
      <c r="B19" s="998" t="s">
        <v>96</v>
      </c>
      <c r="C19" s="989">
        <v>1999</v>
      </c>
      <c r="D19" s="959" t="s">
        <v>130</v>
      </c>
      <c r="E19" s="89">
        <v>43</v>
      </c>
      <c r="F19" s="83">
        <f t="shared" si="0"/>
        <v>43</v>
      </c>
      <c r="G19" s="250"/>
      <c r="H19" s="88"/>
      <c r="I19" s="1"/>
    </row>
    <row r="20" spans="1:12" x14ac:dyDescent="0.25">
      <c r="A20" s="900" t="s">
        <v>97</v>
      </c>
      <c r="B20" s="999" t="s">
        <v>75</v>
      </c>
      <c r="C20" s="1000">
        <v>1999</v>
      </c>
      <c r="D20" s="993" t="s">
        <v>130</v>
      </c>
      <c r="E20" s="89">
        <v>43</v>
      </c>
      <c r="F20" s="83">
        <f t="shared" si="0"/>
        <v>43</v>
      </c>
      <c r="G20" s="251"/>
      <c r="H20" s="88"/>
      <c r="I20" s="1"/>
    </row>
    <row r="21" spans="1:12" x14ac:dyDescent="0.25">
      <c r="A21" s="907" t="s">
        <v>116</v>
      </c>
      <c r="B21" s="1056" t="s">
        <v>117</v>
      </c>
      <c r="C21" s="1022">
        <v>1999</v>
      </c>
      <c r="D21" s="959" t="s">
        <v>20</v>
      </c>
      <c r="E21" s="89">
        <v>42</v>
      </c>
      <c r="F21" s="83">
        <f t="shared" si="0"/>
        <v>42</v>
      </c>
      <c r="G21" s="251"/>
      <c r="H21" s="88"/>
      <c r="I21" s="1"/>
    </row>
    <row r="22" spans="1:12" x14ac:dyDescent="0.25">
      <c r="A22" s="1105" t="s">
        <v>118</v>
      </c>
      <c r="B22" s="986" t="s">
        <v>119</v>
      </c>
      <c r="C22" s="909">
        <v>2001</v>
      </c>
      <c r="D22" s="987" t="s">
        <v>20</v>
      </c>
      <c r="E22" s="89">
        <v>41</v>
      </c>
      <c r="F22" s="83">
        <f t="shared" si="0"/>
        <v>41</v>
      </c>
      <c r="G22" s="250"/>
      <c r="H22" s="88"/>
      <c r="I22" s="1"/>
    </row>
    <row r="23" spans="1:12" x14ac:dyDescent="0.25">
      <c r="A23" s="119" t="s">
        <v>128</v>
      </c>
      <c r="B23" s="484" t="s">
        <v>129</v>
      </c>
      <c r="C23" s="104">
        <v>2000</v>
      </c>
      <c r="D23" s="287" t="s">
        <v>138</v>
      </c>
      <c r="E23" s="89">
        <v>41</v>
      </c>
      <c r="F23" s="83">
        <f t="shared" si="0"/>
        <v>41</v>
      </c>
      <c r="G23" s="251"/>
      <c r="H23" s="88"/>
      <c r="I23" s="1"/>
      <c r="J23" s="242"/>
    </row>
    <row r="24" spans="1:12" x14ac:dyDescent="0.25">
      <c r="A24" s="40" t="s">
        <v>148</v>
      </c>
      <c r="B24" s="48" t="s">
        <v>149</v>
      </c>
      <c r="C24" s="38">
        <v>2002</v>
      </c>
      <c r="D24" s="323" t="s">
        <v>104</v>
      </c>
      <c r="E24" s="89">
        <v>41</v>
      </c>
      <c r="F24" s="83">
        <f t="shared" si="0"/>
        <v>41</v>
      </c>
      <c r="G24" s="251"/>
      <c r="H24" s="88"/>
      <c r="I24" s="1"/>
    </row>
    <row r="25" spans="1:12" x14ac:dyDescent="0.25">
      <c r="A25" s="916" t="s">
        <v>123</v>
      </c>
      <c r="B25" s="986" t="s">
        <v>124</v>
      </c>
      <c r="C25" s="909">
        <v>2003</v>
      </c>
      <c r="D25" s="935" t="s">
        <v>127</v>
      </c>
      <c r="E25" s="89">
        <v>26</v>
      </c>
      <c r="F25" s="83">
        <f t="shared" si="0"/>
        <v>26</v>
      </c>
      <c r="G25" s="250"/>
      <c r="H25" s="88"/>
      <c r="I25" s="1"/>
    </row>
    <row r="26" spans="1:12" x14ac:dyDescent="0.25">
      <c r="A26" s="1106" t="s">
        <v>126</v>
      </c>
      <c r="B26" s="996" t="s">
        <v>117</v>
      </c>
      <c r="C26" s="997">
        <v>2004</v>
      </c>
      <c r="D26" s="1014" t="s">
        <v>127</v>
      </c>
      <c r="E26" s="89">
        <v>25</v>
      </c>
      <c r="F26" s="83">
        <f t="shared" si="0"/>
        <v>25</v>
      </c>
      <c r="G26" s="251"/>
      <c r="H26" s="88"/>
      <c r="I26" s="1"/>
    </row>
    <row r="27" spans="1:12" x14ac:dyDescent="0.25">
      <c r="A27" s="40"/>
      <c r="B27" s="482"/>
      <c r="C27" s="39"/>
      <c r="D27" s="333"/>
      <c r="E27" s="89"/>
      <c r="F27" s="83">
        <f t="shared" ref="F27:F34" si="1">E27</f>
        <v>0</v>
      </c>
      <c r="G27" s="251"/>
      <c r="H27" s="88"/>
      <c r="I27" s="1"/>
    </row>
    <row r="28" spans="1:12" x14ac:dyDescent="0.25">
      <c r="A28" s="40"/>
      <c r="B28" s="41"/>
      <c r="C28" s="38"/>
      <c r="D28" s="196"/>
      <c r="E28" s="89"/>
      <c r="F28" s="83">
        <f t="shared" si="1"/>
        <v>0</v>
      </c>
      <c r="G28" s="250"/>
      <c r="H28" s="88"/>
      <c r="I28" s="1"/>
      <c r="L28" s="82"/>
    </row>
    <row r="29" spans="1:12" x14ac:dyDescent="0.25">
      <c r="A29" s="40"/>
      <c r="B29" s="41"/>
      <c r="C29" s="38"/>
      <c r="D29" s="196"/>
      <c r="E29" s="89"/>
      <c r="F29" s="83">
        <f t="shared" si="1"/>
        <v>0</v>
      </c>
      <c r="G29" s="251"/>
      <c r="H29" s="88"/>
      <c r="I29" s="1"/>
      <c r="J29" s="242"/>
    </row>
    <row r="30" spans="1:12" x14ac:dyDescent="0.25">
      <c r="A30" s="40"/>
      <c r="B30" s="41"/>
      <c r="C30" s="38"/>
      <c r="D30" s="196"/>
      <c r="E30" s="89"/>
      <c r="F30" s="83">
        <f t="shared" si="1"/>
        <v>0</v>
      </c>
      <c r="G30" s="251"/>
      <c r="H30" s="88"/>
      <c r="I30" s="1"/>
    </row>
    <row r="31" spans="1:12" x14ac:dyDescent="0.25">
      <c r="A31" s="60"/>
      <c r="B31" s="482"/>
      <c r="C31" s="39"/>
      <c r="D31" s="333"/>
      <c r="E31" s="89"/>
      <c r="F31" s="83">
        <f t="shared" si="1"/>
        <v>0</v>
      </c>
      <c r="G31" s="250"/>
      <c r="H31" s="88"/>
      <c r="I31" s="1"/>
    </row>
    <row r="32" spans="1:12" x14ac:dyDescent="0.25">
      <c r="A32" s="40"/>
      <c r="B32" s="514"/>
      <c r="C32" s="132"/>
      <c r="D32" s="195"/>
      <c r="E32" s="89"/>
      <c r="F32" s="83">
        <f t="shared" si="1"/>
        <v>0</v>
      </c>
      <c r="G32" s="251"/>
      <c r="H32" s="88"/>
      <c r="I32" s="1"/>
    </row>
    <row r="33" spans="1:9" x14ac:dyDescent="0.25">
      <c r="A33" s="459"/>
      <c r="B33" s="483"/>
      <c r="C33" s="56"/>
      <c r="D33" s="333"/>
      <c r="E33" s="92"/>
      <c r="F33" s="83">
        <f t="shared" si="1"/>
        <v>0</v>
      </c>
      <c r="G33" s="251"/>
      <c r="H33" s="88"/>
      <c r="I33" s="1"/>
    </row>
    <row r="34" spans="1:9" x14ac:dyDescent="0.25">
      <c r="A34" s="40"/>
      <c r="B34" s="41"/>
      <c r="C34" s="38"/>
      <c r="D34" s="196"/>
      <c r="E34" s="89"/>
      <c r="F34" s="83">
        <f t="shared" si="1"/>
        <v>0</v>
      </c>
      <c r="G34" s="250"/>
      <c r="H34" s="88"/>
      <c r="I34" s="1"/>
    </row>
    <row r="35" spans="1:9" x14ac:dyDescent="0.25">
      <c r="A35" s="40" t="s">
        <v>120</v>
      </c>
      <c r="B35" s="482" t="s">
        <v>49</v>
      </c>
      <c r="C35" s="39">
        <v>2003</v>
      </c>
      <c r="D35" s="333" t="s">
        <v>20</v>
      </c>
      <c r="E35" s="89"/>
      <c r="F35" s="83">
        <f t="shared" ref="F35:F38" si="2">E35</f>
        <v>0</v>
      </c>
      <c r="G35" s="251"/>
      <c r="H35" s="88"/>
      <c r="I35" s="1"/>
    </row>
    <row r="36" spans="1:9" x14ac:dyDescent="0.25">
      <c r="A36" s="64" t="s">
        <v>150</v>
      </c>
      <c r="B36" s="531" t="s">
        <v>151</v>
      </c>
      <c r="C36" s="525">
        <v>1999</v>
      </c>
      <c r="D36" s="517" t="s">
        <v>104</v>
      </c>
      <c r="E36" s="89"/>
      <c r="F36" s="90">
        <f t="shared" si="2"/>
        <v>0</v>
      </c>
      <c r="G36" s="250"/>
      <c r="H36" s="88"/>
      <c r="I36" s="1"/>
    </row>
    <row r="37" spans="1:9" x14ac:dyDescent="0.25">
      <c r="A37" s="119"/>
      <c r="B37" s="486"/>
      <c r="C37" s="129"/>
      <c r="D37" s="287"/>
      <c r="E37" s="89"/>
      <c r="F37" s="83">
        <f t="shared" si="2"/>
        <v>0</v>
      </c>
      <c r="G37" s="251"/>
      <c r="H37" s="88"/>
      <c r="I37" s="1"/>
    </row>
    <row r="38" spans="1:9" x14ac:dyDescent="0.25">
      <c r="A38" s="40"/>
      <c r="B38" s="41"/>
      <c r="C38" s="38"/>
      <c r="D38" s="335"/>
      <c r="E38" s="89"/>
      <c r="F38" s="83">
        <f t="shared" si="2"/>
        <v>0</v>
      </c>
      <c r="G38" s="251"/>
      <c r="H38" s="88"/>
      <c r="I38" s="1"/>
    </row>
    <row r="39" spans="1:9" x14ac:dyDescent="0.25">
      <c r="A39" s="40"/>
      <c r="B39" s="482"/>
      <c r="C39" s="528"/>
      <c r="D39" s="326"/>
      <c r="E39" s="89"/>
      <c r="F39" s="83">
        <f t="shared" ref="F39:F65" si="3">E39</f>
        <v>0</v>
      </c>
      <c r="G39" s="251"/>
      <c r="H39" s="88"/>
      <c r="I39" s="1"/>
    </row>
    <row r="40" spans="1:9" x14ac:dyDescent="0.25">
      <c r="A40" s="119"/>
      <c r="B40" s="485"/>
      <c r="C40" s="117"/>
      <c r="D40" s="323"/>
      <c r="E40" s="89"/>
      <c r="F40" s="83">
        <f t="shared" si="3"/>
        <v>0</v>
      </c>
      <c r="G40" s="250"/>
      <c r="H40" s="88"/>
      <c r="I40" s="1"/>
    </row>
    <row r="41" spans="1:9" x14ac:dyDescent="0.25">
      <c r="A41" s="119"/>
      <c r="B41" s="485"/>
      <c r="C41" s="117"/>
      <c r="D41" s="323"/>
      <c r="E41" s="89"/>
      <c r="F41" s="90">
        <f t="shared" si="3"/>
        <v>0</v>
      </c>
      <c r="G41" s="251"/>
      <c r="H41" s="88"/>
      <c r="I41" s="1"/>
    </row>
    <row r="42" spans="1:9" x14ac:dyDescent="0.25">
      <c r="A42" s="119"/>
      <c r="B42" s="485"/>
      <c r="C42" s="117"/>
      <c r="D42" s="323"/>
      <c r="E42" s="89"/>
      <c r="F42" s="91">
        <f t="shared" si="3"/>
        <v>0</v>
      </c>
      <c r="G42" s="250"/>
      <c r="H42" s="88"/>
      <c r="I42" s="1"/>
    </row>
    <row r="43" spans="1:9" x14ac:dyDescent="0.25">
      <c r="A43" s="60"/>
      <c r="B43" s="482"/>
      <c r="C43" s="39"/>
      <c r="D43" s="195"/>
      <c r="E43" s="89"/>
      <c r="F43" s="83">
        <f t="shared" si="3"/>
        <v>0</v>
      </c>
      <c r="G43" s="251"/>
      <c r="H43" s="88"/>
      <c r="I43" s="1"/>
    </row>
    <row r="44" spans="1:9" x14ac:dyDescent="0.25">
      <c r="A44" s="40"/>
      <c r="B44" s="41"/>
      <c r="C44" s="38"/>
      <c r="D44" s="195"/>
      <c r="E44" s="89"/>
      <c r="F44" s="83">
        <f t="shared" si="3"/>
        <v>0</v>
      </c>
      <c r="G44" s="251"/>
      <c r="H44" s="88"/>
      <c r="I44" s="1"/>
    </row>
    <row r="45" spans="1:9" x14ac:dyDescent="0.25">
      <c r="A45" s="119"/>
      <c r="B45" s="485"/>
      <c r="C45" s="117"/>
      <c r="D45" s="287"/>
      <c r="E45" s="89"/>
      <c r="F45" s="83">
        <f t="shared" si="3"/>
        <v>0</v>
      </c>
      <c r="G45" s="251"/>
      <c r="H45" s="88"/>
      <c r="I45" s="1"/>
    </row>
    <row r="46" spans="1:9" x14ac:dyDescent="0.25">
      <c r="A46" s="116"/>
      <c r="B46" s="487"/>
      <c r="C46" s="117"/>
      <c r="D46" s="287"/>
      <c r="E46" s="89"/>
      <c r="F46" s="83">
        <f t="shared" si="3"/>
        <v>0</v>
      </c>
      <c r="G46" s="250"/>
      <c r="H46" s="88"/>
      <c r="I46" s="1"/>
    </row>
    <row r="47" spans="1:9" x14ac:dyDescent="0.25">
      <c r="A47" s="119"/>
      <c r="B47" s="485"/>
      <c r="C47" s="104"/>
      <c r="D47" s="324"/>
      <c r="E47" s="89"/>
      <c r="F47" s="83">
        <f t="shared" si="3"/>
        <v>0</v>
      </c>
      <c r="G47" s="251"/>
      <c r="H47" s="88"/>
      <c r="I47" s="1"/>
    </row>
    <row r="48" spans="1:9" x14ac:dyDescent="0.25">
      <c r="A48" s="60"/>
      <c r="B48" s="41"/>
      <c r="C48" s="38"/>
      <c r="D48" s="196"/>
      <c r="E48" s="89"/>
      <c r="F48" s="83">
        <f t="shared" si="3"/>
        <v>0</v>
      </c>
      <c r="G48" s="250"/>
      <c r="H48" s="88"/>
      <c r="I48" s="1"/>
    </row>
    <row r="49" spans="1:9" x14ac:dyDescent="0.25">
      <c r="A49" s="334"/>
      <c r="B49" s="41"/>
      <c r="C49" s="38"/>
      <c r="D49" s="322"/>
      <c r="E49" s="89"/>
      <c r="F49" s="395">
        <f t="shared" si="3"/>
        <v>0</v>
      </c>
      <c r="G49" s="251"/>
      <c r="H49" s="88"/>
      <c r="I49" s="1"/>
    </row>
    <row r="50" spans="1:9" x14ac:dyDescent="0.25">
      <c r="A50" s="40"/>
      <c r="B50" s="513"/>
      <c r="C50" s="38"/>
      <c r="D50" s="323"/>
      <c r="E50" s="89"/>
      <c r="F50" s="83">
        <f t="shared" si="3"/>
        <v>0</v>
      </c>
      <c r="G50" s="251"/>
      <c r="H50" s="88"/>
      <c r="I50" s="1"/>
    </row>
    <row r="51" spans="1:9" x14ac:dyDescent="0.25">
      <c r="A51" s="119"/>
      <c r="B51" s="485"/>
      <c r="C51" s="104"/>
      <c r="D51" s="323"/>
      <c r="E51" s="89"/>
      <c r="F51" s="83">
        <f t="shared" si="3"/>
        <v>0</v>
      </c>
      <c r="G51" s="251"/>
      <c r="H51" s="88"/>
      <c r="I51" s="1"/>
    </row>
    <row r="52" spans="1:9" x14ac:dyDescent="0.25">
      <c r="A52" s="40"/>
      <c r="B52" s="41"/>
      <c r="C52" s="38"/>
      <c r="D52" s="196"/>
      <c r="E52" s="89"/>
      <c r="F52" s="83">
        <f t="shared" si="3"/>
        <v>0</v>
      </c>
      <c r="G52" s="250"/>
      <c r="H52" s="88"/>
      <c r="I52" s="1"/>
    </row>
    <row r="53" spans="1:9" x14ac:dyDescent="0.25">
      <c r="A53" s="40"/>
      <c r="B53" s="41"/>
      <c r="C53" s="38"/>
      <c r="D53" s="326"/>
      <c r="E53" s="89"/>
      <c r="F53" s="83">
        <f t="shared" si="3"/>
        <v>0</v>
      </c>
      <c r="G53" s="251"/>
      <c r="H53" s="88"/>
      <c r="I53" s="1"/>
    </row>
    <row r="54" spans="1:9" x14ac:dyDescent="0.25">
      <c r="A54" s="119"/>
      <c r="B54" s="487"/>
      <c r="C54" s="114"/>
      <c r="D54" s="330"/>
      <c r="E54" s="89"/>
      <c r="F54" s="83">
        <f t="shared" si="3"/>
        <v>0</v>
      </c>
      <c r="G54" s="251"/>
      <c r="H54" s="88"/>
      <c r="I54" s="1"/>
    </row>
    <row r="55" spans="1:9" x14ac:dyDescent="0.25">
      <c r="A55" s="40"/>
      <c r="B55" s="41"/>
      <c r="C55" s="38"/>
      <c r="D55" s="332"/>
      <c r="E55" s="89"/>
      <c r="F55" s="90">
        <f t="shared" si="3"/>
        <v>0</v>
      </c>
      <c r="G55" s="250"/>
      <c r="H55" s="88"/>
      <c r="I55" s="1"/>
    </row>
    <row r="56" spans="1:9" x14ac:dyDescent="0.25">
      <c r="A56" s="40"/>
      <c r="B56" s="41"/>
      <c r="C56" s="38"/>
      <c r="D56" s="231"/>
      <c r="E56" s="89"/>
      <c r="F56" s="91">
        <f t="shared" si="3"/>
        <v>0</v>
      </c>
      <c r="G56" s="251"/>
      <c r="H56" s="88"/>
      <c r="I56" s="1"/>
    </row>
    <row r="57" spans="1:9" x14ac:dyDescent="0.25">
      <c r="A57" s="40"/>
      <c r="B57" s="41"/>
      <c r="C57" s="38"/>
      <c r="D57" s="196"/>
      <c r="E57" s="89"/>
      <c r="F57" s="83">
        <f t="shared" si="3"/>
        <v>0</v>
      </c>
      <c r="G57" s="251"/>
      <c r="H57" s="93"/>
      <c r="I57" s="1"/>
    </row>
    <row r="58" spans="1:9" x14ac:dyDescent="0.25">
      <c r="A58" s="334"/>
      <c r="B58" s="479"/>
      <c r="C58" s="58"/>
      <c r="D58" s="510"/>
      <c r="E58" s="294"/>
      <c r="F58" s="83">
        <f t="shared" si="3"/>
        <v>0</v>
      </c>
      <c r="G58" s="251"/>
      <c r="H58" s="93"/>
      <c r="I58" s="1"/>
    </row>
    <row r="59" spans="1:9" x14ac:dyDescent="0.25">
      <c r="A59" s="131"/>
      <c r="B59" s="118"/>
      <c r="C59" s="117"/>
      <c r="D59" s="330"/>
      <c r="E59" s="294"/>
      <c r="F59" s="83">
        <f t="shared" si="3"/>
        <v>0</v>
      </c>
      <c r="G59" s="251"/>
      <c r="H59" s="93"/>
      <c r="I59" s="1"/>
    </row>
    <row r="60" spans="1:9" x14ac:dyDescent="0.25">
      <c r="A60" s="131"/>
      <c r="B60" s="487"/>
      <c r="C60" s="114"/>
      <c r="D60" s="330"/>
      <c r="E60" s="294"/>
      <c r="F60" s="83">
        <f t="shared" si="3"/>
        <v>0</v>
      </c>
      <c r="G60" s="250"/>
      <c r="H60" s="93"/>
      <c r="I60" s="1"/>
    </row>
    <row r="61" spans="1:9" x14ac:dyDescent="0.25">
      <c r="A61" s="131"/>
      <c r="B61" s="118"/>
      <c r="C61" s="117"/>
      <c r="D61" s="330"/>
      <c r="E61" s="294"/>
      <c r="F61" s="83">
        <f t="shared" si="3"/>
        <v>0</v>
      </c>
      <c r="G61" s="251"/>
      <c r="H61" s="93"/>
      <c r="I61" s="1"/>
    </row>
    <row r="62" spans="1:9" x14ac:dyDescent="0.25">
      <c r="A62" s="334"/>
      <c r="B62" s="42"/>
      <c r="C62" s="38"/>
      <c r="D62" s="332"/>
      <c r="E62" s="294"/>
      <c r="F62" s="83">
        <f t="shared" si="3"/>
        <v>0</v>
      </c>
      <c r="G62" s="250"/>
      <c r="H62" s="93"/>
      <c r="I62" s="1"/>
    </row>
    <row r="63" spans="1:9" x14ac:dyDescent="0.25">
      <c r="A63" s="131"/>
      <c r="B63" s="118"/>
      <c r="C63" s="114"/>
      <c r="D63" s="330"/>
      <c r="E63" s="294"/>
      <c r="F63" s="83">
        <f t="shared" si="3"/>
        <v>0</v>
      </c>
      <c r="G63" s="455"/>
      <c r="H63" s="93"/>
      <c r="I63" s="1"/>
    </row>
    <row r="64" spans="1:9" x14ac:dyDescent="0.25">
      <c r="A64" s="494"/>
      <c r="B64" s="61"/>
      <c r="C64" s="33"/>
      <c r="D64" s="391"/>
      <c r="E64" s="294"/>
      <c r="F64" s="83">
        <f t="shared" si="3"/>
        <v>0</v>
      </c>
      <c r="G64" s="455"/>
      <c r="H64" s="93"/>
      <c r="I64" s="1"/>
    </row>
    <row r="65" spans="1:9" x14ac:dyDescent="0.25">
      <c r="A65" s="131"/>
      <c r="B65" s="487"/>
      <c r="C65" s="114"/>
      <c r="D65" s="323"/>
      <c r="E65" s="294"/>
      <c r="F65" s="83">
        <f t="shared" si="3"/>
        <v>0</v>
      </c>
      <c r="G65" s="251"/>
      <c r="H65" s="93"/>
      <c r="I65" s="1"/>
    </row>
    <row r="66" spans="1:9" ht="15.75" thickBot="1" x14ac:dyDescent="0.3">
      <c r="A66" s="495"/>
      <c r="B66" s="505"/>
      <c r="C66" s="511"/>
      <c r="D66" s="394"/>
      <c r="E66" s="294"/>
      <c r="F66" s="90">
        <f t="shared" ref="F66" si="4">E66</f>
        <v>0</v>
      </c>
      <c r="G66" s="454"/>
      <c r="H66" s="88"/>
      <c r="I66" s="471"/>
    </row>
    <row r="67" spans="1:9" ht="15.75" thickTop="1" x14ac:dyDescent="0.25">
      <c r="A67" s="493"/>
      <c r="E67" s="50"/>
      <c r="F67" s="50"/>
      <c r="G67" s="50"/>
      <c r="H67" s="82"/>
    </row>
  </sheetData>
  <sortState ref="A7:F26">
    <sortCondition descending="1" ref="F7:F26"/>
  </sortState>
  <mergeCells count="3">
    <mergeCell ref="A4:G4"/>
    <mergeCell ref="E2:G2"/>
    <mergeCell ref="A1:I1"/>
  </mergeCells>
  <pageMargins left="0.70866141732283472" right="0.70866141732283472" top="0.78740157480314965" bottom="0.78740157480314965" header="0.31496062992125984" footer="0.31496062992125984"/>
  <pageSetup paperSize="9" scale="49" orientation="landscape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X83"/>
  <sheetViews>
    <sheetView topLeftCell="A7" zoomScale="130" zoomScaleNormal="130" workbookViewId="0">
      <selection activeCell="AA23" sqref="AA23"/>
    </sheetView>
  </sheetViews>
  <sheetFormatPr defaultRowHeight="15" x14ac:dyDescent="0.25"/>
  <cols>
    <col min="1" max="1" width="13.42578125" style="96" customWidth="1"/>
    <col min="2" max="2" width="13" style="96" customWidth="1"/>
    <col min="3" max="3" width="8.28515625" style="96" customWidth="1"/>
    <col min="4" max="4" width="30.140625" style="96" customWidth="1"/>
    <col min="5" max="5" width="5.42578125" style="96" customWidth="1"/>
    <col min="6" max="6" width="5.28515625" style="96" customWidth="1"/>
    <col min="7" max="13" width="5" style="96" customWidth="1"/>
    <col min="14" max="14" width="5.85546875" style="96" customWidth="1"/>
    <col min="15" max="17" width="5" style="96" customWidth="1"/>
    <col min="18" max="19" width="8.5703125" style="96" customWidth="1"/>
    <col min="20" max="20" width="9.85546875" style="96" customWidth="1"/>
    <col min="21" max="21" width="8.5703125" style="96" customWidth="1"/>
    <col min="22" max="22" width="5.7109375" style="96" customWidth="1"/>
    <col min="23" max="16384" width="9.140625" style="96"/>
  </cols>
  <sheetData>
    <row r="1" spans="1:24" ht="15" customHeight="1" x14ac:dyDescent="0.25">
      <c r="A1" s="1117" t="s">
        <v>114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  <c r="M1" s="1117"/>
      <c r="N1" s="1117"/>
      <c r="O1" s="1117"/>
      <c r="P1" s="1117"/>
      <c r="Q1" s="1117"/>
      <c r="R1" s="1117"/>
      <c r="S1" s="1117"/>
      <c r="T1" s="1117"/>
      <c r="U1" s="1117"/>
    </row>
    <row r="2" spans="1:24" ht="15" customHeight="1" x14ac:dyDescent="0.25">
      <c r="A2" s="1117"/>
      <c r="B2" s="1117"/>
      <c r="C2" s="1117"/>
      <c r="D2" s="1117"/>
      <c r="E2" s="1117"/>
      <c r="F2" s="1117"/>
      <c r="G2" s="1117"/>
      <c r="H2" s="1117"/>
      <c r="I2" s="1117"/>
      <c r="J2" s="1117"/>
      <c r="K2" s="1117"/>
      <c r="L2" s="1117"/>
      <c r="M2" s="1117"/>
      <c r="N2" s="1117"/>
      <c r="O2" s="1117"/>
      <c r="P2" s="1117"/>
      <c r="Q2" s="1117"/>
      <c r="R2" s="1117"/>
      <c r="S2" s="1117"/>
      <c r="T2" s="1117"/>
      <c r="U2" s="1117"/>
    </row>
    <row r="3" spans="1:24" ht="16.5" x14ac:dyDescent="0.3">
      <c r="A3" s="1118" t="s">
        <v>40</v>
      </c>
      <c r="B3" s="1119"/>
      <c r="C3" s="1119"/>
      <c r="D3" s="1119"/>
      <c r="E3" s="1119"/>
      <c r="F3" s="1119"/>
      <c r="G3" s="1119"/>
      <c r="H3" s="1119"/>
      <c r="I3" s="1119"/>
      <c r="J3" s="1119"/>
      <c r="K3" s="1119"/>
      <c r="L3" s="1119"/>
      <c r="M3" s="1119"/>
      <c r="N3" s="1119"/>
      <c r="O3" s="1119"/>
      <c r="P3" s="1119"/>
      <c r="Q3" s="1119"/>
      <c r="R3" s="1119"/>
      <c r="S3" s="1119"/>
      <c r="T3" s="1119"/>
      <c r="U3" s="1119"/>
    </row>
    <row r="4" spans="1:24" ht="16.5" x14ac:dyDescent="0.3">
      <c r="A4" s="1119" t="s">
        <v>115</v>
      </c>
      <c r="B4" s="1119"/>
      <c r="C4" s="1119"/>
      <c r="D4" s="1119"/>
      <c r="E4" s="1119"/>
      <c r="F4" s="1119"/>
      <c r="G4" s="1119"/>
      <c r="H4" s="1119"/>
      <c r="I4" s="1119"/>
      <c r="J4" s="1119"/>
      <c r="K4" s="1119"/>
      <c r="L4" s="1119"/>
      <c r="M4" s="1119"/>
      <c r="N4" s="1119"/>
      <c r="O4" s="1119"/>
      <c r="P4" s="1119"/>
      <c r="Q4" s="1119"/>
      <c r="R4" s="1119"/>
      <c r="S4" s="1119"/>
      <c r="T4" s="1119"/>
      <c r="U4" s="1119"/>
    </row>
    <row r="5" spans="1:24" ht="16.5" x14ac:dyDescent="0.3">
      <c r="A5" s="1118" t="s">
        <v>39</v>
      </c>
      <c r="B5" s="1119"/>
      <c r="C5" s="1119"/>
      <c r="D5" s="1119"/>
      <c r="E5" s="1119"/>
      <c r="F5" s="1119"/>
      <c r="G5" s="1119"/>
      <c r="H5" s="1119"/>
      <c r="I5" s="1119"/>
      <c r="J5" s="1119"/>
      <c r="K5" s="1119"/>
      <c r="L5" s="1119"/>
      <c r="M5" s="1119"/>
      <c r="N5" s="1119"/>
      <c r="O5" s="1119"/>
      <c r="P5" s="1119"/>
      <c r="Q5" s="1119"/>
      <c r="R5" s="1119"/>
      <c r="S5" s="1119"/>
      <c r="T5" s="1119"/>
      <c r="U5" s="1119"/>
    </row>
    <row r="6" spans="1:24" ht="15.75" thickBot="1" x14ac:dyDescent="0.3">
      <c r="I6" s="96">
        <v>730</v>
      </c>
      <c r="M6" s="96">
        <v>997</v>
      </c>
      <c r="V6" s="149"/>
    </row>
    <row r="7" spans="1:24" ht="15.75" thickBot="1" x14ac:dyDescent="0.3">
      <c r="A7" s="502" t="s">
        <v>1</v>
      </c>
      <c r="B7" s="148" t="s">
        <v>2</v>
      </c>
      <c r="C7" s="148" t="s">
        <v>38</v>
      </c>
      <c r="D7" s="597" t="s">
        <v>4</v>
      </c>
      <c r="E7" s="596"/>
      <c r="F7" s="1149" t="s">
        <v>37</v>
      </c>
      <c r="G7" s="1149"/>
      <c r="H7" s="600"/>
      <c r="I7" s="546"/>
      <c r="J7" s="1150" t="s">
        <v>36</v>
      </c>
      <c r="K7" s="1150"/>
      <c r="L7" s="602"/>
      <c r="M7" s="546"/>
      <c r="N7" s="1150" t="s">
        <v>35</v>
      </c>
      <c r="O7" s="1150"/>
      <c r="P7" s="1151" t="s">
        <v>34</v>
      </c>
      <c r="Q7" s="1152"/>
      <c r="R7" s="604" t="s">
        <v>21</v>
      </c>
      <c r="S7" s="538" t="s">
        <v>7</v>
      </c>
      <c r="T7" s="144" t="s">
        <v>33</v>
      </c>
      <c r="U7" s="1124" t="s">
        <v>32</v>
      </c>
      <c r="V7" s="1153" t="s">
        <v>31</v>
      </c>
    </row>
    <row r="8" spans="1:24" ht="15.75" thickBot="1" x14ac:dyDescent="0.3">
      <c r="A8" s="503"/>
      <c r="B8" s="143"/>
      <c r="C8" s="143"/>
      <c r="D8" s="598"/>
      <c r="E8" s="599" t="s">
        <v>30</v>
      </c>
      <c r="F8" s="141" t="s">
        <v>30</v>
      </c>
      <c r="G8" s="606" t="s">
        <v>29</v>
      </c>
      <c r="H8" s="601" t="s">
        <v>30</v>
      </c>
      <c r="I8" s="141" t="s">
        <v>30</v>
      </c>
      <c r="J8" s="140" t="s">
        <v>30</v>
      </c>
      <c r="K8" s="607" t="s">
        <v>29</v>
      </c>
      <c r="L8" s="603" t="s">
        <v>30</v>
      </c>
      <c r="M8" s="140" t="s">
        <v>30</v>
      </c>
      <c r="N8" s="140" t="s">
        <v>30</v>
      </c>
      <c r="O8" s="608" t="s">
        <v>29</v>
      </c>
      <c r="P8" s="603" t="s">
        <v>30</v>
      </c>
      <c r="Q8" s="607" t="s">
        <v>29</v>
      </c>
      <c r="R8" s="605" t="s">
        <v>28</v>
      </c>
      <c r="S8" s="539" t="s">
        <v>28</v>
      </c>
      <c r="T8" s="137" t="s">
        <v>27</v>
      </c>
      <c r="U8" s="1124"/>
      <c r="V8" s="1154"/>
    </row>
    <row r="9" spans="1:24" ht="15.75" thickBot="1" x14ac:dyDescent="0.3">
      <c r="A9" s="1010" t="s">
        <v>60</v>
      </c>
      <c r="B9" s="1011" t="s">
        <v>50</v>
      </c>
      <c r="C9" s="925">
        <v>2000</v>
      </c>
      <c r="D9" s="1012" t="s">
        <v>20</v>
      </c>
      <c r="E9" s="656">
        <v>5.94</v>
      </c>
      <c r="F9" s="551"/>
      <c r="G9" s="610">
        <f>IF(MIN(E9:F9)&gt;10,0,(10.1-CEILING(MIN(E9:F9),0.1))*10)</f>
        <v>41</v>
      </c>
      <c r="H9" s="540">
        <v>701</v>
      </c>
      <c r="I9" s="540">
        <v>684</v>
      </c>
      <c r="J9" s="561">
        <v>710</v>
      </c>
      <c r="K9" s="620">
        <v>57</v>
      </c>
      <c r="L9" s="540">
        <v>1013</v>
      </c>
      <c r="M9" s="533">
        <v>1052</v>
      </c>
      <c r="N9" s="570">
        <v>1077</v>
      </c>
      <c r="O9" s="615">
        <v>57</v>
      </c>
      <c r="P9" s="575">
        <v>53</v>
      </c>
      <c r="Q9" s="627">
        <f t="shared" ref="Q9:Q60" si="0">P9</f>
        <v>53</v>
      </c>
      <c r="R9" s="446">
        <f t="shared" ref="R9:R40" si="1">(G9+K9+O9+Q9)</f>
        <v>208</v>
      </c>
      <c r="S9" s="208">
        <f>RANK(R9,$R$9:$R$28)</f>
        <v>3</v>
      </c>
      <c r="T9" s="1144">
        <f>(R9+R10+R11+R12)</f>
        <v>706</v>
      </c>
      <c r="U9" s="1145">
        <f>(R9+R10+R11+R12)-MIN(R9,R10,R11,R12)</f>
        <v>564</v>
      </c>
      <c r="V9" s="1129">
        <f>RANK(U9,$U$9:$U$28)</f>
        <v>2</v>
      </c>
      <c r="X9" s="377">
        <f>S9</f>
        <v>3</v>
      </c>
    </row>
    <row r="10" spans="1:24" ht="15.75" thickBot="1" x14ac:dyDescent="0.3">
      <c r="A10" s="1010" t="s">
        <v>100</v>
      </c>
      <c r="B10" s="1015" t="s">
        <v>101</v>
      </c>
      <c r="C10" s="905">
        <v>1999</v>
      </c>
      <c r="D10" s="1014" t="s">
        <v>20</v>
      </c>
      <c r="E10" s="657">
        <v>4.66</v>
      </c>
      <c r="F10" s="552">
        <v>4.2</v>
      </c>
      <c r="G10" s="610">
        <f t="shared" ref="G10:G73" si="2">IF(MIN(E10:F10)&gt;10,0,(10.1-CEILING(MIN(E10:F10),0.1))*10)</f>
        <v>58.999999999999993</v>
      </c>
      <c r="H10" s="541">
        <v>660</v>
      </c>
      <c r="I10" s="541">
        <v>669</v>
      </c>
      <c r="J10" s="381">
        <v>681</v>
      </c>
      <c r="K10" s="620">
        <v>51</v>
      </c>
      <c r="L10" s="541"/>
      <c r="M10" s="534">
        <v>894</v>
      </c>
      <c r="N10" s="325">
        <v>872</v>
      </c>
      <c r="O10" s="616">
        <v>39</v>
      </c>
      <c r="P10" s="576">
        <v>60</v>
      </c>
      <c r="Q10" s="628">
        <f t="shared" si="0"/>
        <v>60</v>
      </c>
      <c r="R10" s="446">
        <f t="shared" si="1"/>
        <v>209</v>
      </c>
      <c r="S10" s="208">
        <f t="shared" ref="S10:S28" si="3">RANK(R10,$R$9:$R$28)</f>
        <v>2</v>
      </c>
      <c r="T10" s="1144"/>
      <c r="U10" s="1146"/>
      <c r="V10" s="1130"/>
      <c r="X10" s="377">
        <f t="shared" ref="X10:X68" si="4">S10</f>
        <v>2</v>
      </c>
    </row>
    <row r="11" spans="1:24" ht="15.75" thickBot="1" x14ac:dyDescent="0.3">
      <c r="A11" s="1010" t="s">
        <v>116</v>
      </c>
      <c r="B11" s="1015" t="s">
        <v>117</v>
      </c>
      <c r="C11" s="905">
        <v>1999</v>
      </c>
      <c r="D11" s="1016" t="s">
        <v>20</v>
      </c>
      <c r="E11" s="658">
        <v>5.66</v>
      </c>
      <c r="F11" s="552">
        <v>5.7</v>
      </c>
      <c r="G11" s="610">
        <f t="shared" si="2"/>
        <v>43.999999999999993</v>
      </c>
      <c r="H11" s="541">
        <v>596</v>
      </c>
      <c r="I11" s="541"/>
      <c r="J11" s="381">
        <v>634</v>
      </c>
      <c r="K11" s="620">
        <v>41</v>
      </c>
      <c r="L11" s="541">
        <v>626</v>
      </c>
      <c r="M11" s="534">
        <v>657</v>
      </c>
      <c r="N11" s="325"/>
      <c r="O11" s="613">
        <v>15</v>
      </c>
      <c r="P11" s="576">
        <v>42</v>
      </c>
      <c r="Q11" s="629">
        <f t="shared" si="0"/>
        <v>42</v>
      </c>
      <c r="R11" s="446">
        <f t="shared" si="1"/>
        <v>142</v>
      </c>
      <c r="S11" s="208">
        <f t="shared" si="3"/>
        <v>14</v>
      </c>
      <c r="T11" s="1144"/>
      <c r="U11" s="1146"/>
      <c r="V11" s="1130"/>
      <c r="X11" s="377">
        <f t="shared" si="4"/>
        <v>14</v>
      </c>
    </row>
    <row r="12" spans="1:24" ht="15.75" thickBot="1" x14ac:dyDescent="0.3">
      <c r="A12" s="1017" t="s">
        <v>118</v>
      </c>
      <c r="B12" s="1018" t="s">
        <v>119</v>
      </c>
      <c r="C12" s="1019">
        <v>2001</v>
      </c>
      <c r="D12" s="1020" t="s">
        <v>20</v>
      </c>
      <c r="E12" s="659">
        <v>6.78</v>
      </c>
      <c r="F12" s="588">
        <v>6.84</v>
      </c>
      <c r="G12" s="611">
        <f t="shared" si="2"/>
        <v>32.999999999999986</v>
      </c>
      <c r="H12" s="542">
        <v>605</v>
      </c>
      <c r="I12" s="542">
        <v>638</v>
      </c>
      <c r="J12" s="562">
        <v>645</v>
      </c>
      <c r="K12" s="621">
        <v>43</v>
      </c>
      <c r="L12" s="542">
        <v>778</v>
      </c>
      <c r="M12" s="535">
        <v>803</v>
      </c>
      <c r="N12" s="571">
        <v>794</v>
      </c>
      <c r="O12" s="614">
        <v>30</v>
      </c>
      <c r="P12" s="577">
        <v>41</v>
      </c>
      <c r="Q12" s="630">
        <f t="shared" si="0"/>
        <v>41</v>
      </c>
      <c r="R12" s="446">
        <f t="shared" si="1"/>
        <v>147</v>
      </c>
      <c r="S12" s="208">
        <f t="shared" si="3"/>
        <v>13</v>
      </c>
      <c r="T12" s="1144"/>
      <c r="U12" s="1146"/>
      <c r="V12" s="1131"/>
      <c r="X12" s="377">
        <f t="shared" si="4"/>
        <v>13</v>
      </c>
    </row>
    <row r="13" spans="1:24" ht="15.75" customHeight="1" thickBot="1" x14ac:dyDescent="0.3">
      <c r="A13" s="1010" t="s">
        <v>163</v>
      </c>
      <c r="B13" s="1011" t="s">
        <v>96</v>
      </c>
      <c r="C13" s="925">
        <v>2004</v>
      </c>
      <c r="D13" s="1012" t="s">
        <v>127</v>
      </c>
      <c r="E13" s="660"/>
      <c r="F13" s="586"/>
      <c r="G13" s="612">
        <f t="shared" si="2"/>
        <v>101</v>
      </c>
      <c r="H13" s="540"/>
      <c r="I13" s="540"/>
      <c r="J13" s="561"/>
      <c r="K13" s="619">
        <v>0</v>
      </c>
      <c r="L13" s="540"/>
      <c r="M13" s="533"/>
      <c r="N13" s="570"/>
      <c r="O13" s="615">
        <v>0</v>
      </c>
      <c r="P13" s="575">
        <v>47</v>
      </c>
      <c r="Q13" s="631">
        <f t="shared" si="0"/>
        <v>47</v>
      </c>
      <c r="R13" s="446">
        <f t="shared" si="1"/>
        <v>148</v>
      </c>
      <c r="S13" s="208">
        <f t="shared" si="3"/>
        <v>12</v>
      </c>
      <c r="T13" s="1144">
        <f>(R13+R14+R15+R16)</f>
        <v>436</v>
      </c>
      <c r="U13" s="1145">
        <f t="shared" ref="U13" si="5">(R13+R14+R15+R16)-MIN(R13,R14,R15,R16)</f>
        <v>367</v>
      </c>
      <c r="V13" s="1129">
        <f t="shared" ref="V13" si="6">RANK(U13,$U$9:$U$28)</f>
        <v>5</v>
      </c>
      <c r="X13" s="377">
        <f t="shared" si="4"/>
        <v>12</v>
      </c>
    </row>
    <row r="14" spans="1:24" ht="15.75" customHeight="1" thickBot="1" x14ac:dyDescent="0.3">
      <c r="A14" s="995" t="s">
        <v>123</v>
      </c>
      <c r="B14" s="1013" t="s">
        <v>124</v>
      </c>
      <c r="C14" s="997">
        <v>2003</v>
      </c>
      <c r="D14" s="1014" t="s">
        <v>127</v>
      </c>
      <c r="E14" s="660">
        <v>7.07</v>
      </c>
      <c r="F14" s="552">
        <v>8.59</v>
      </c>
      <c r="G14" s="613">
        <f t="shared" si="2"/>
        <v>29.999999999999993</v>
      </c>
      <c r="H14" s="541">
        <v>482</v>
      </c>
      <c r="I14" s="541">
        <v>465</v>
      </c>
      <c r="J14" s="381">
        <v>547</v>
      </c>
      <c r="K14" s="621">
        <v>23</v>
      </c>
      <c r="L14" s="541">
        <v>690</v>
      </c>
      <c r="M14" s="534">
        <v>691</v>
      </c>
      <c r="N14" s="325">
        <v>582</v>
      </c>
      <c r="O14" s="613">
        <v>19</v>
      </c>
      <c r="P14" s="576">
        <v>26</v>
      </c>
      <c r="Q14" s="628">
        <f t="shared" si="0"/>
        <v>26</v>
      </c>
      <c r="R14" s="446">
        <f t="shared" si="1"/>
        <v>98</v>
      </c>
      <c r="S14" s="208">
        <f t="shared" si="3"/>
        <v>19</v>
      </c>
      <c r="T14" s="1144"/>
      <c r="U14" s="1146"/>
      <c r="V14" s="1130"/>
      <c r="W14" s="151"/>
      <c r="X14" s="377">
        <f t="shared" si="4"/>
        <v>19</v>
      </c>
    </row>
    <row r="15" spans="1:24" ht="15.75" customHeight="1" thickBot="1" x14ac:dyDescent="0.3">
      <c r="A15" s="1010" t="s">
        <v>125</v>
      </c>
      <c r="B15" s="1015" t="s">
        <v>117</v>
      </c>
      <c r="C15" s="905">
        <v>2004</v>
      </c>
      <c r="D15" s="1016" t="s">
        <v>127</v>
      </c>
      <c r="E15" s="660">
        <v>6.41</v>
      </c>
      <c r="F15" s="552">
        <v>7.41</v>
      </c>
      <c r="G15" s="616">
        <f t="shared" si="2"/>
        <v>36</v>
      </c>
      <c r="H15" s="541"/>
      <c r="I15" s="541">
        <v>582</v>
      </c>
      <c r="J15" s="381">
        <v>577</v>
      </c>
      <c r="K15" s="622">
        <v>31</v>
      </c>
      <c r="L15" s="541"/>
      <c r="M15" s="534">
        <v>610</v>
      </c>
      <c r="N15" s="325">
        <v>595</v>
      </c>
      <c r="O15" s="610">
        <v>11</v>
      </c>
      <c r="P15" s="576">
        <v>43</v>
      </c>
      <c r="Q15" s="629">
        <f t="shared" si="0"/>
        <v>43</v>
      </c>
      <c r="R15" s="446">
        <f t="shared" si="1"/>
        <v>121</v>
      </c>
      <c r="S15" s="208">
        <f t="shared" si="3"/>
        <v>17</v>
      </c>
      <c r="T15" s="1144"/>
      <c r="U15" s="1146"/>
      <c r="V15" s="1130"/>
      <c r="X15" s="377">
        <f t="shared" si="4"/>
        <v>17</v>
      </c>
    </row>
    <row r="16" spans="1:24" ht="15.75" customHeight="1" thickBot="1" x14ac:dyDescent="0.3">
      <c r="A16" s="1017" t="s">
        <v>126</v>
      </c>
      <c r="B16" s="1018" t="s">
        <v>117</v>
      </c>
      <c r="C16" s="1019">
        <v>2004</v>
      </c>
      <c r="D16" s="1020" t="s">
        <v>127</v>
      </c>
      <c r="E16" s="661">
        <v>8.76</v>
      </c>
      <c r="F16" s="554">
        <v>11.86</v>
      </c>
      <c r="G16" s="614">
        <f t="shared" si="2"/>
        <v>12.999999999999989</v>
      </c>
      <c r="H16" s="542"/>
      <c r="I16" s="542">
        <v>550</v>
      </c>
      <c r="J16" s="562">
        <v>565</v>
      </c>
      <c r="K16" s="623">
        <v>27</v>
      </c>
      <c r="L16" s="542"/>
      <c r="M16" s="535"/>
      <c r="N16" s="571">
        <v>543</v>
      </c>
      <c r="O16" s="614">
        <v>4</v>
      </c>
      <c r="P16" s="577">
        <v>25</v>
      </c>
      <c r="Q16" s="630">
        <f t="shared" si="0"/>
        <v>25</v>
      </c>
      <c r="R16" s="446">
        <f t="shared" si="1"/>
        <v>68.999999999999986</v>
      </c>
      <c r="S16" s="208">
        <f t="shared" si="3"/>
        <v>20</v>
      </c>
      <c r="T16" s="1144"/>
      <c r="U16" s="1146"/>
      <c r="V16" s="1131"/>
      <c r="X16" s="377">
        <f t="shared" si="4"/>
        <v>20</v>
      </c>
    </row>
    <row r="17" spans="1:24" ht="15.75" customHeight="1" thickBot="1" x14ac:dyDescent="0.3">
      <c r="A17" s="958" t="s">
        <v>95</v>
      </c>
      <c r="B17" s="1004" t="s">
        <v>96</v>
      </c>
      <c r="C17" s="984">
        <v>1999</v>
      </c>
      <c r="D17" s="1021" t="s">
        <v>130</v>
      </c>
      <c r="E17" s="662">
        <v>4.76</v>
      </c>
      <c r="F17" s="551">
        <v>4.2</v>
      </c>
      <c r="G17" s="615">
        <f t="shared" si="2"/>
        <v>58.999999999999993</v>
      </c>
      <c r="H17" s="540">
        <v>608</v>
      </c>
      <c r="I17" s="540">
        <v>618</v>
      </c>
      <c r="J17" s="561">
        <v>642</v>
      </c>
      <c r="K17" s="619">
        <v>43</v>
      </c>
      <c r="L17" s="540">
        <v>882</v>
      </c>
      <c r="M17" s="533">
        <v>883</v>
      </c>
      <c r="N17" s="570">
        <v>918</v>
      </c>
      <c r="O17" s="615">
        <v>41</v>
      </c>
      <c r="P17" s="575">
        <v>43</v>
      </c>
      <c r="Q17" s="631">
        <f t="shared" si="0"/>
        <v>43</v>
      </c>
      <c r="R17" s="446">
        <f t="shared" si="1"/>
        <v>186</v>
      </c>
      <c r="S17" s="208">
        <f t="shared" si="3"/>
        <v>5</v>
      </c>
      <c r="T17" s="1144">
        <f>(R17+R18+R19+R20)</f>
        <v>760</v>
      </c>
      <c r="U17" s="1145">
        <f t="shared" ref="U17" si="7">(R17+R18+R19+R20)-MIN(R17,R18,R19,R20)</f>
        <v>588</v>
      </c>
      <c r="V17" s="1129">
        <f t="shared" ref="V17" si="8">RANK(U17,$U$9:$U$28)</f>
        <v>1</v>
      </c>
      <c r="X17" s="377">
        <f t="shared" si="4"/>
        <v>5</v>
      </c>
    </row>
    <row r="18" spans="1:24" ht="15.75" customHeight="1" thickBot="1" x14ac:dyDescent="0.3">
      <c r="A18" s="916" t="s">
        <v>97</v>
      </c>
      <c r="B18" s="1006" t="s">
        <v>75</v>
      </c>
      <c r="C18" s="1022">
        <v>1999</v>
      </c>
      <c r="D18" s="935" t="s">
        <v>130</v>
      </c>
      <c r="E18" s="663">
        <v>4.1900000000000004</v>
      </c>
      <c r="F18" s="552">
        <v>4.38</v>
      </c>
      <c r="G18" s="613">
        <f t="shared" si="2"/>
        <v>58.999999999999993</v>
      </c>
      <c r="H18" s="541">
        <v>665</v>
      </c>
      <c r="I18" s="541">
        <v>712</v>
      </c>
      <c r="J18" s="381">
        <v>711</v>
      </c>
      <c r="K18" s="621">
        <v>57</v>
      </c>
      <c r="L18" s="541">
        <v>1042</v>
      </c>
      <c r="M18" s="534">
        <v>1042</v>
      </c>
      <c r="N18" s="325">
        <v>986</v>
      </c>
      <c r="O18" s="616">
        <v>54</v>
      </c>
      <c r="P18" s="576">
        <v>43</v>
      </c>
      <c r="Q18" s="628">
        <f t="shared" si="0"/>
        <v>43</v>
      </c>
      <c r="R18" s="446">
        <f t="shared" si="1"/>
        <v>213</v>
      </c>
      <c r="S18" s="208">
        <f t="shared" si="3"/>
        <v>1</v>
      </c>
      <c r="T18" s="1144"/>
      <c r="U18" s="1146"/>
      <c r="V18" s="1130"/>
      <c r="X18" s="377">
        <f t="shared" si="4"/>
        <v>1</v>
      </c>
    </row>
    <row r="19" spans="1:24" ht="15.75" customHeight="1" thickBot="1" x14ac:dyDescent="0.3">
      <c r="A19" s="916" t="s">
        <v>98</v>
      </c>
      <c r="B19" s="1023" t="s">
        <v>99</v>
      </c>
      <c r="C19" s="1022">
        <v>2000</v>
      </c>
      <c r="D19" s="935" t="s">
        <v>130</v>
      </c>
      <c r="E19" s="663">
        <v>5.16</v>
      </c>
      <c r="F19" s="552">
        <v>5.18</v>
      </c>
      <c r="G19" s="610">
        <f t="shared" si="2"/>
        <v>48.999999999999993</v>
      </c>
      <c r="H19" s="541">
        <v>608</v>
      </c>
      <c r="I19" s="541">
        <v>625</v>
      </c>
      <c r="J19" s="381">
        <v>634</v>
      </c>
      <c r="K19" s="620">
        <v>41</v>
      </c>
      <c r="L19" s="541">
        <v>802</v>
      </c>
      <c r="M19" s="534">
        <v>805</v>
      </c>
      <c r="N19" s="325">
        <v>854</v>
      </c>
      <c r="O19" s="613">
        <v>35</v>
      </c>
      <c r="P19" s="576">
        <v>47</v>
      </c>
      <c r="Q19" s="628">
        <f t="shared" si="0"/>
        <v>47</v>
      </c>
      <c r="R19" s="446">
        <f t="shared" si="1"/>
        <v>172</v>
      </c>
      <c r="S19" s="208">
        <f t="shared" si="3"/>
        <v>8</v>
      </c>
      <c r="T19" s="1144"/>
      <c r="U19" s="1146"/>
      <c r="V19" s="1130"/>
      <c r="X19" s="377">
        <f t="shared" si="4"/>
        <v>8</v>
      </c>
    </row>
    <row r="20" spans="1:24" ht="15.75" customHeight="1" thickBot="1" x14ac:dyDescent="0.3">
      <c r="A20" s="1008" t="s">
        <v>131</v>
      </c>
      <c r="B20" s="970" t="s">
        <v>49</v>
      </c>
      <c r="C20" s="968">
        <v>2001</v>
      </c>
      <c r="D20" s="976" t="s">
        <v>130</v>
      </c>
      <c r="E20" s="664">
        <v>5.22</v>
      </c>
      <c r="F20" s="555">
        <v>6.02</v>
      </c>
      <c r="G20" s="614">
        <f t="shared" si="2"/>
        <v>47.999999999999986</v>
      </c>
      <c r="H20" s="542">
        <v>617</v>
      </c>
      <c r="I20" s="543">
        <v>646</v>
      </c>
      <c r="J20" s="563"/>
      <c r="K20" s="621">
        <v>43</v>
      </c>
      <c r="L20" s="542"/>
      <c r="M20" s="535">
        <v>964</v>
      </c>
      <c r="N20" s="571">
        <v>1018</v>
      </c>
      <c r="O20" s="614">
        <v>51</v>
      </c>
      <c r="P20" s="577">
        <v>47</v>
      </c>
      <c r="Q20" s="632">
        <f t="shared" si="0"/>
        <v>47</v>
      </c>
      <c r="R20" s="446">
        <f t="shared" si="1"/>
        <v>189</v>
      </c>
      <c r="S20" s="208">
        <f t="shared" si="3"/>
        <v>4</v>
      </c>
      <c r="T20" s="1144"/>
      <c r="U20" s="1146"/>
      <c r="V20" s="1131"/>
      <c r="X20" s="377">
        <f t="shared" si="4"/>
        <v>4</v>
      </c>
    </row>
    <row r="21" spans="1:24" ht="15.75" customHeight="1" thickBot="1" x14ac:dyDescent="0.3">
      <c r="A21" s="1047" t="s">
        <v>128</v>
      </c>
      <c r="B21" s="1048" t="s">
        <v>129</v>
      </c>
      <c r="C21" s="984">
        <v>2000</v>
      </c>
      <c r="D21" s="1021" t="s">
        <v>138</v>
      </c>
      <c r="E21" s="662">
        <v>5.42</v>
      </c>
      <c r="F21" s="556">
        <v>6.09</v>
      </c>
      <c r="G21" s="610">
        <f t="shared" si="2"/>
        <v>46</v>
      </c>
      <c r="H21" s="540">
        <v>603</v>
      </c>
      <c r="I21" s="533">
        <v>619</v>
      </c>
      <c r="J21" s="564">
        <v>630</v>
      </c>
      <c r="K21" s="624">
        <v>41</v>
      </c>
      <c r="L21" s="540">
        <v>755</v>
      </c>
      <c r="M21" s="533">
        <v>802</v>
      </c>
      <c r="N21" s="564">
        <v>777</v>
      </c>
      <c r="O21" s="609">
        <v>30</v>
      </c>
      <c r="P21" s="578">
        <v>41</v>
      </c>
      <c r="Q21" s="627">
        <f t="shared" si="0"/>
        <v>41</v>
      </c>
      <c r="R21" s="446">
        <f t="shared" si="1"/>
        <v>158</v>
      </c>
      <c r="S21" s="208">
        <f t="shared" si="3"/>
        <v>11</v>
      </c>
      <c r="T21" s="1144">
        <f>(R21+R22+R23+R24)</f>
        <v>561</v>
      </c>
      <c r="U21" s="1145">
        <f t="shared" ref="U21" si="9">(R21+R22+R23+R24)-MIN(R21,R22,R23,R24)</f>
        <v>457</v>
      </c>
      <c r="V21" s="1129">
        <f t="shared" ref="V21" si="10">RANK(U21,$U$9:$U$28)</f>
        <v>4</v>
      </c>
      <c r="X21" s="377">
        <f t="shared" si="4"/>
        <v>11</v>
      </c>
    </row>
    <row r="22" spans="1:24" ht="15.75" customHeight="1" thickBot="1" x14ac:dyDescent="0.3">
      <c r="A22" s="1049" t="s">
        <v>132</v>
      </c>
      <c r="B22" s="1050" t="s">
        <v>133</v>
      </c>
      <c r="C22" s="1022">
        <v>2003</v>
      </c>
      <c r="D22" s="987" t="s">
        <v>138</v>
      </c>
      <c r="E22" s="663">
        <v>7.67</v>
      </c>
      <c r="F22" s="557">
        <v>6.97</v>
      </c>
      <c r="G22" s="610">
        <f t="shared" si="2"/>
        <v>30.999999999999996</v>
      </c>
      <c r="H22" s="541">
        <v>606</v>
      </c>
      <c r="I22" s="534">
        <v>660</v>
      </c>
      <c r="J22" s="565">
        <v>688</v>
      </c>
      <c r="K22" s="620">
        <v>51</v>
      </c>
      <c r="L22" s="541">
        <v>782</v>
      </c>
      <c r="M22" s="534">
        <v>806</v>
      </c>
      <c r="N22" s="565">
        <v>872</v>
      </c>
      <c r="O22" s="616">
        <v>37</v>
      </c>
      <c r="P22" s="579">
        <v>44</v>
      </c>
      <c r="Q22" s="628">
        <f t="shared" si="0"/>
        <v>44</v>
      </c>
      <c r="R22" s="446">
        <f t="shared" si="1"/>
        <v>163</v>
      </c>
      <c r="S22" s="208">
        <f t="shared" si="3"/>
        <v>10</v>
      </c>
      <c r="T22" s="1144"/>
      <c r="U22" s="1146"/>
      <c r="V22" s="1130"/>
      <c r="X22" s="377">
        <f t="shared" si="4"/>
        <v>10</v>
      </c>
    </row>
    <row r="23" spans="1:24" ht="15.75" customHeight="1" thickBot="1" x14ac:dyDescent="0.3">
      <c r="A23" s="1049" t="s">
        <v>134</v>
      </c>
      <c r="B23" s="1051" t="s">
        <v>135</v>
      </c>
      <c r="C23" s="1022">
        <v>2003</v>
      </c>
      <c r="D23" s="987" t="s">
        <v>138</v>
      </c>
      <c r="E23" s="663">
        <v>5.83</v>
      </c>
      <c r="F23" s="557">
        <v>5.0199999999999996</v>
      </c>
      <c r="G23" s="616">
        <f t="shared" si="2"/>
        <v>49.999999999999993</v>
      </c>
      <c r="H23" s="541">
        <v>614</v>
      </c>
      <c r="I23" s="534">
        <v>625</v>
      </c>
      <c r="J23" s="565">
        <v>626</v>
      </c>
      <c r="K23" s="620">
        <v>39</v>
      </c>
      <c r="L23" s="541"/>
      <c r="M23" s="534"/>
      <c r="N23" s="565"/>
      <c r="O23" s="616">
        <v>0</v>
      </c>
      <c r="P23" s="579">
        <v>47</v>
      </c>
      <c r="Q23" s="629">
        <f t="shared" si="0"/>
        <v>47</v>
      </c>
      <c r="R23" s="446">
        <f t="shared" si="1"/>
        <v>136</v>
      </c>
      <c r="S23" s="208">
        <f t="shared" si="3"/>
        <v>15</v>
      </c>
      <c r="T23" s="1144"/>
      <c r="U23" s="1146"/>
      <c r="V23" s="1130"/>
      <c r="X23" s="377">
        <f t="shared" si="4"/>
        <v>15</v>
      </c>
    </row>
    <row r="24" spans="1:24" ht="15.75" customHeight="1" thickBot="1" x14ac:dyDescent="0.3">
      <c r="A24" s="1052" t="s">
        <v>136</v>
      </c>
      <c r="B24" s="1053" t="s">
        <v>137</v>
      </c>
      <c r="C24" s="968">
        <v>2002</v>
      </c>
      <c r="D24" s="979" t="s">
        <v>138</v>
      </c>
      <c r="E24" s="665">
        <v>8.89</v>
      </c>
      <c r="F24" s="558">
        <v>9.6999999999999993</v>
      </c>
      <c r="G24" s="1054">
        <f t="shared" si="2"/>
        <v>11.999999999999993</v>
      </c>
      <c r="H24" s="542">
        <v>534</v>
      </c>
      <c r="I24" s="535"/>
      <c r="J24" s="566">
        <v>563</v>
      </c>
      <c r="K24" s="621">
        <v>27</v>
      </c>
      <c r="L24" s="542"/>
      <c r="M24" s="535">
        <v>708</v>
      </c>
      <c r="N24" s="566">
        <v>711</v>
      </c>
      <c r="O24" s="613">
        <v>21</v>
      </c>
      <c r="P24" s="580">
        <v>44</v>
      </c>
      <c r="Q24" s="630">
        <f t="shared" si="0"/>
        <v>44</v>
      </c>
      <c r="R24" s="446">
        <f t="shared" si="1"/>
        <v>104</v>
      </c>
      <c r="S24" s="208">
        <f t="shared" si="3"/>
        <v>18</v>
      </c>
      <c r="T24" s="1144"/>
      <c r="U24" s="1146"/>
      <c r="V24" s="1131"/>
      <c r="X24" s="377">
        <f t="shared" si="4"/>
        <v>18</v>
      </c>
    </row>
    <row r="25" spans="1:24" ht="15.75" customHeight="1" thickBot="1" x14ac:dyDescent="0.3">
      <c r="A25" s="1024" t="s">
        <v>148</v>
      </c>
      <c r="B25" s="1025" t="s">
        <v>149</v>
      </c>
      <c r="C25" s="1026">
        <v>2002</v>
      </c>
      <c r="D25" s="1027" t="s">
        <v>104</v>
      </c>
      <c r="E25" s="666">
        <v>8.42</v>
      </c>
      <c r="F25" s="556">
        <v>9.82</v>
      </c>
      <c r="G25" s="609">
        <f t="shared" si="2"/>
        <v>15.999999999999996</v>
      </c>
      <c r="H25" s="540">
        <v>631</v>
      </c>
      <c r="I25" s="533">
        <v>638</v>
      </c>
      <c r="J25" s="564">
        <v>636</v>
      </c>
      <c r="K25" s="619">
        <v>41</v>
      </c>
      <c r="L25" s="540">
        <v>718</v>
      </c>
      <c r="M25" s="533">
        <v>741</v>
      </c>
      <c r="N25" s="564">
        <v>757</v>
      </c>
      <c r="O25" s="609">
        <v>25</v>
      </c>
      <c r="P25" s="578">
        <v>41</v>
      </c>
      <c r="Q25" s="627">
        <f t="shared" si="0"/>
        <v>41</v>
      </c>
      <c r="R25" s="446">
        <f t="shared" si="1"/>
        <v>123</v>
      </c>
      <c r="S25" s="208">
        <f t="shared" si="3"/>
        <v>16</v>
      </c>
      <c r="T25" s="1144">
        <f>(R25+R26+R27+R28)</f>
        <v>659</v>
      </c>
      <c r="U25" s="1145">
        <f t="shared" ref="U25" si="11">(R25+R26+R27+R28)-MIN(R25,R26,R27,R28)</f>
        <v>536</v>
      </c>
      <c r="V25" s="1129">
        <f t="shared" ref="V25" si="12">RANK(U25,$U$9:$U$28)</f>
        <v>3</v>
      </c>
      <c r="X25" s="377">
        <f t="shared" si="4"/>
        <v>16</v>
      </c>
    </row>
    <row r="26" spans="1:24" ht="15.75" customHeight="1" thickBot="1" x14ac:dyDescent="0.3">
      <c r="A26" s="926" t="s">
        <v>102</v>
      </c>
      <c r="B26" s="901" t="s">
        <v>103</v>
      </c>
      <c r="C26" s="1002">
        <v>2001</v>
      </c>
      <c r="D26" s="993" t="s">
        <v>104</v>
      </c>
      <c r="E26" s="667">
        <v>6</v>
      </c>
      <c r="F26" s="557">
        <v>6.62</v>
      </c>
      <c r="G26" s="616">
        <f t="shared" si="2"/>
        <v>41</v>
      </c>
      <c r="H26" s="541">
        <v>665</v>
      </c>
      <c r="I26" s="534"/>
      <c r="J26" s="565"/>
      <c r="K26" s="621">
        <v>47</v>
      </c>
      <c r="L26" s="541">
        <v>867</v>
      </c>
      <c r="M26" s="534">
        <v>886</v>
      </c>
      <c r="N26" s="565">
        <v>915</v>
      </c>
      <c r="O26" s="610">
        <v>41</v>
      </c>
      <c r="P26" s="579">
        <v>50</v>
      </c>
      <c r="Q26" s="628">
        <f t="shared" si="0"/>
        <v>50</v>
      </c>
      <c r="R26" s="446">
        <f t="shared" si="1"/>
        <v>179</v>
      </c>
      <c r="S26" s="208">
        <f t="shared" si="3"/>
        <v>7</v>
      </c>
      <c r="T26" s="1144"/>
      <c r="U26" s="1146"/>
      <c r="V26" s="1130"/>
      <c r="X26" s="377">
        <f t="shared" si="4"/>
        <v>7</v>
      </c>
    </row>
    <row r="27" spans="1:24" ht="15.75" customHeight="1" thickBot="1" x14ac:dyDescent="0.3">
      <c r="A27" s="900" t="s">
        <v>65</v>
      </c>
      <c r="B27" s="901" t="s">
        <v>49</v>
      </c>
      <c r="C27" s="1002">
        <v>2000</v>
      </c>
      <c r="D27" s="993" t="s">
        <v>104</v>
      </c>
      <c r="E27" s="667">
        <v>4.93</v>
      </c>
      <c r="F27" s="557">
        <v>4.78</v>
      </c>
      <c r="G27" s="616">
        <f t="shared" si="2"/>
        <v>52.999999999999986</v>
      </c>
      <c r="H27" s="541">
        <v>635</v>
      </c>
      <c r="I27" s="534">
        <v>638</v>
      </c>
      <c r="J27" s="565">
        <v>643</v>
      </c>
      <c r="K27" s="622">
        <v>43</v>
      </c>
      <c r="L27" s="541">
        <v>782</v>
      </c>
      <c r="M27" s="534">
        <v>803</v>
      </c>
      <c r="N27" s="565">
        <v>817</v>
      </c>
      <c r="O27" s="626">
        <v>31</v>
      </c>
      <c r="P27" s="579">
        <v>58</v>
      </c>
      <c r="Q27" s="629">
        <f t="shared" si="0"/>
        <v>58</v>
      </c>
      <c r="R27" s="446">
        <f t="shared" si="1"/>
        <v>185</v>
      </c>
      <c r="S27" s="208">
        <f t="shared" si="3"/>
        <v>6</v>
      </c>
      <c r="T27" s="1144"/>
      <c r="U27" s="1146"/>
      <c r="V27" s="1130"/>
      <c r="X27" s="377">
        <f t="shared" si="4"/>
        <v>6</v>
      </c>
    </row>
    <row r="28" spans="1:24" ht="15.75" customHeight="1" thickBot="1" x14ac:dyDescent="0.3">
      <c r="A28" s="980" t="s">
        <v>66</v>
      </c>
      <c r="B28" s="981" t="s">
        <v>64</v>
      </c>
      <c r="C28" s="1028">
        <v>1999</v>
      </c>
      <c r="D28" s="1029" t="s">
        <v>104</v>
      </c>
      <c r="E28" s="668">
        <v>7.33</v>
      </c>
      <c r="F28" s="591">
        <v>8.68</v>
      </c>
      <c r="G28" s="618">
        <f t="shared" si="2"/>
        <v>26.999999999999993</v>
      </c>
      <c r="H28" s="592">
        <v>622</v>
      </c>
      <c r="I28" s="593">
        <v>648</v>
      </c>
      <c r="J28" s="594">
        <v>666</v>
      </c>
      <c r="K28" s="623">
        <v>47</v>
      </c>
      <c r="L28" s="592">
        <v>933</v>
      </c>
      <c r="M28" s="595">
        <v>970</v>
      </c>
      <c r="N28" s="567">
        <v>1022</v>
      </c>
      <c r="O28" s="614">
        <v>52</v>
      </c>
      <c r="P28" s="581">
        <v>46</v>
      </c>
      <c r="Q28" s="630">
        <f t="shared" si="0"/>
        <v>46</v>
      </c>
      <c r="R28" s="446">
        <f t="shared" si="1"/>
        <v>172</v>
      </c>
      <c r="S28" s="208">
        <f t="shared" si="3"/>
        <v>8</v>
      </c>
      <c r="T28" s="1144"/>
      <c r="U28" s="1146"/>
      <c r="V28" s="1131"/>
      <c r="X28" s="377">
        <f t="shared" si="4"/>
        <v>8</v>
      </c>
    </row>
    <row r="29" spans="1:24" ht="15.75" customHeight="1" thickBot="1" x14ac:dyDescent="0.3">
      <c r="A29" s="1003"/>
      <c r="B29" s="1004"/>
      <c r="C29" s="984"/>
      <c r="D29" s="1005"/>
      <c r="E29" s="658"/>
      <c r="F29" s="586"/>
      <c r="G29" s="612">
        <f t="shared" si="2"/>
        <v>101</v>
      </c>
      <c r="H29" s="541"/>
      <c r="I29" s="589"/>
      <c r="J29" s="590"/>
      <c r="K29" s="619"/>
      <c r="L29" s="541"/>
      <c r="M29" s="534"/>
      <c r="N29" s="568"/>
      <c r="O29" s="609"/>
      <c r="P29" s="582"/>
      <c r="Q29" s="627">
        <f t="shared" si="0"/>
        <v>0</v>
      </c>
      <c r="R29" s="446">
        <f t="shared" si="1"/>
        <v>101</v>
      </c>
      <c r="S29" s="208">
        <f t="shared" ref="S10:S36" si="13">RANK(R29,$R$9:$R$36)</f>
        <v>19</v>
      </c>
      <c r="T29" s="1144">
        <f>(R29+R30+R31+R32)</f>
        <v>404</v>
      </c>
      <c r="U29" s="1145">
        <f t="shared" ref="U29" si="14">(R29+R30+R31+R32)-MIN(R29,R30,R31,R32)</f>
        <v>303</v>
      </c>
      <c r="V29" s="1129">
        <f t="shared" ref="V29" si="15">RANK(U29,$U$9:$U$36)</f>
        <v>6</v>
      </c>
      <c r="X29" s="377">
        <f t="shared" si="4"/>
        <v>19</v>
      </c>
    </row>
    <row r="30" spans="1:24" ht="15.75" customHeight="1" thickBot="1" x14ac:dyDescent="0.3">
      <c r="A30" s="916"/>
      <c r="B30" s="917"/>
      <c r="C30" s="909"/>
      <c r="D30" s="987"/>
      <c r="E30" s="657"/>
      <c r="F30" s="552"/>
      <c r="G30" s="613">
        <f t="shared" si="2"/>
        <v>101</v>
      </c>
      <c r="H30" s="541"/>
      <c r="I30" s="534"/>
      <c r="J30" s="325"/>
      <c r="K30" s="621"/>
      <c r="L30" s="541"/>
      <c r="M30" s="534"/>
      <c r="N30" s="325"/>
      <c r="O30" s="616"/>
      <c r="P30" s="576"/>
      <c r="Q30" s="633">
        <f t="shared" si="0"/>
        <v>0</v>
      </c>
      <c r="R30" s="446">
        <f t="shared" si="1"/>
        <v>101</v>
      </c>
      <c r="S30" s="208">
        <f t="shared" si="13"/>
        <v>19</v>
      </c>
      <c r="T30" s="1144"/>
      <c r="U30" s="1146"/>
      <c r="V30" s="1130"/>
      <c r="X30" s="377">
        <f t="shared" si="4"/>
        <v>19</v>
      </c>
    </row>
    <row r="31" spans="1:24" ht="15.75" customHeight="1" thickBot="1" x14ac:dyDescent="0.3">
      <c r="A31" s="958"/>
      <c r="B31" s="1006"/>
      <c r="C31" s="989"/>
      <c r="D31" s="1007"/>
      <c r="E31" s="657"/>
      <c r="F31" s="552"/>
      <c r="G31" s="610">
        <f t="shared" si="2"/>
        <v>101</v>
      </c>
      <c r="H31" s="541"/>
      <c r="I31" s="534"/>
      <c r="J31" s="325"/>
      <c r="K31" s="620"/>
      <c r="L31" s="541"/>
      <c r="M31" s="534"/>
      <c r="N31" s="325"/>
      <c r="O31" s="613"/>
      <c r="P31" s="576"/>
      <c r="Q31" s="628">
        <f t="shared" si="0"/>
        <v>0</v>
      </c>
      <c r="R31" s="446">
        <f t="shared" si="1"/>
        <v>101</v>
      </c>
      <c r="S31" s="208">
        <f t="shared" si="13"/>
        <v>19</v>
      </c>
      <c r="T31" s="1144"/>
      <c r="U31" s="1146"/>
      <c r="V31" s="1130"/>
      <c r="X31" s="377">
        <f t="shared" si="4"/>
        <v>19</v>
      </c>
    </row>
    <row r="32" spans="1:24" ht="15.75" customHeight="1" thickBot="1" x14ac:dyDescent="0.3">
      <c r="A32" s="1008"/>
      <c r="B32" s="970"/>
      <c r="C32" s="968"/>
      <c r="D32" s="1009"/>
      <c r="E32" s="669"/>
      <c r="F32" s="560"/>
      <c r="G32" s="614">
        <f t="shared" si="2"/>
        <v>101</v>
      </c>
      <c r="H32" s="542"/>
      <c r="I32" s="535"/>
      <c r="J32" s="569"/>
      <c r="K32" s="621"/>
      <c r="L32" s="542"/>
      <c r="M32" s="535"/>
      <c r="N32" s="569"/>
      <c r="O32" s="614"/>
      <c r="P32" s="583"/>
      <c r="Q32" s="632">
        <f t="shared" si="0"/>
        <v>0</v>
      </c>
      <c r="R32" s="550">
        <f t="shared" si="1"/>
        <v>101</v>
      </c>
      <c r="S32" s="208">
        <f t="shared" si="13"/>
        <v>19</v>
      </c>
      <c r="T32" s="1144"/>
      <c r="U32" s="1146"/>
      <c r="V32" s="1131"/>
      <c r="X32" s="377">
        <f t="shared" si="4"/>
        <v>19</v>
      </c>
    </row>
    <row r="33" spans="1:24" ht="15.75" customHeight="1" thickBot="1" x14ac:dyDescent="0.3">
      <c r="A33" s="958"/>
      <c r="B33" s="1004"/>
      <c r="C33" s="984"/>
      <c r="D33" s="1021"/>
      <c r="E33" s="670"/>
      <c r="F33" s="559"/>
      <c r="G33" s="615">
        <f t="shared" si="2"/>
        <v>101</v>
      </c>
      <c r="H33" s="540"/>
      <c r="I33" s="533"/>
      <c r="J33" s="570"/>
      <c r="K33" s="619"/>
      <c r="L33" s="540"/>
      <c r="M33" s="533"/>
      <c r="N33" s="570"/>
      <c r="O33" s="609"/>
      <c r="P33" s="575"/>
      <c r="Q33" s="627">
        <f t="shared" si="0"/>
        <v>0</v>
      </c>
      <c r="R33" s="446">
        <f t="shared" si="1"/>
        <v>101</v>
      </c>
      <c r="S33" s="208">
        <f t="shared" si="13"/>
        <v>19</v>
      </c>
      <c r="T33" s="1144">
        <f>(R33+R34+R35+R36)</f>
        <v>404</v>
      </c>
      <c r="U33" s="1145">
        <f t="shared" ref="U33" si="16">(R33+R34+R35+R36)-MIN(R33,R34,R35,R36)</f>
        <v>303</v>
      </c>
      <c r="V33" s="1129">
        <f t="shared" ref="V33" si="17">RANK(U33,$U$9:$U$36)</f>
        <v>6</v>
      </c>
      <c r="X33" s="377">
        <f t="shared" si="4"/>
        <v>19</v>
      </c>
    </row>
    <row r="34" spans="1:24" ht="15.75" customHeight="1" thickBot="1" x14ac:dyDescent="0.3">
      <c r="A34" s="916"/>
      <c r="B34" s="1006"/>
      <c r="C34" s="1022"/>
      <c r="D34" s="935"/>
      <c r="E34" s="670"/>
      <c r="F34" s="552"/>
      <c r="G34" s="613">
        <f t="shared" si="2"/>
        <v>101</v>
      </c>
      <c r="H34" s="541"/>
      <c r="I34" s="534"/>
      <c r="J34" s="325"/>
      <c r="K34" s="620"/>
      <c r="L34" s="541"/>
      <c r="M34" s="534"/>
      <c r="N34" s="325"/>
      <c r="O34" s="616"/>
      <c r="P34" s="576"/>
      <c r="Q34" s="628">
        <f t="shared" si="0"/>
        <v>0</v>
      </c>
      <c r="R34" s="446">
        <f t="shared" si="1"/>
        <v>101</v>
      </c>
      <c r="S34" s="208">
        <f t="shared" si="13"/>
        <v>19</v>
      </c>
      <c r="T34" s="1144"/>
      <c r="U34" s="1146"/>
      <c r="V34" s="1130"/>
      <c r="X34" s="377">
        <f t="shared" si="4"/>
        <v>19</v>
      </c>
    </row>
    <row r="35" spans="1:24" ht="15.75" customHeight="1" thickBot="1" x14ac:dyDescent="0.3">
      <c r="A35" s="916"/>
      <c r="B35" s="1023"/>
      <c r="C35" s="1022"/>
      <c r="D35" s="935"/>
      <c r="E35" s="670"/>
      <c r="F35" s="552"/>
      <c r="G35" s="610">
        <f t="shared" si="2"/>
        <v>101</v>
      </c>
      <c r="H35" s="541"/>
      <c r="I35" s="534"/>
      <c r="J35" s="325"/>
      <c r="K35" s="621"/>
      <c r="L35" s="541"/>
      <c r="M35" s="534"/>
      <c r="N35" s="325"/>
      <c r="O35" s="613"/>
      <c r="P35" s="576"/>
      <c r="Q35" s="628">
        <f t="shared" si="0"/>
        <v>0</v>
      </c>
      <c r="R35" s="446">
        <f t="shared" si="1"/>
        <v>101</v>
      </c>
      <c r="S35" s="208">
        <f t="shared" si="13"/>
        <v>19</v>
      </c>
      <c r="T35" s="1144"/>
      <c r="U35" s="1146"/>
      <c r="V35" s="1130"/>
      <c r="X35" s="377">
        <f t="shared" si="4"/>
        <v>19</v>
      </c>
    </row>
    <row r="36" spans="1:24" ht="15.75" customHeight="1" thickBot="1" x14ac:dyDescent="0.3">
      <c r="A36" s="1008"/>
      <c r="B36" s="970"/>
      <c r="C36" s="968"/>
      <c r="D36" s="979"/>
      <c r="E36" s="671"/>
      <c r="F36" s="555"/>
      <c r="G36" s="614">
        <f t="shared" si="2"/>
        <v>101</v>
      </c>
      <c r="H36" s="542"/>
      <c r="I36" s="535"/>
      <c r="J36" s="571"/>
      <c r="K36" s="623"/>
      <c r="L36" s="542"/>
      <c r="M36" s="535"/>
      <c r="N36" s="571"/>
      <c r="O36" s="614"/>
      <c r="P36" s="577"/>
      <c r="Q36" s="632">
        <f t="shared" si="0"/>
        <v>0</v>
      </c>
      <c r="R36" s="446">
        <f t="shared" si="1"/>
        <v>101</v>
      </c>
      <c r="S36" s="208">
        <f t="shared" si="13"/>
        <v>19</v>
      </c>
      <c r="T36" s="1144"/>
      <c r="U36" s="1146"/>
      <c r="V36" s="1131"/>
      <c r="X36" s="377">
        <f t="shared" si="4"/>
        <v>19</v>
      </c>
    </row>
    <row r="37" spans="1:24" ht="15.75" customHeight="1" thickBot="1" x14ac:dyDescent="0.3">
      <c r="A37" s="106" t="s">
        <v>120</v>
      </c>
      <c r="B37" s="105" t="s">
        <v>49</v>
      </c>
      <c r="C37" s="104">
        <v>2003</v>
      </c>
      <c r="D37" s="1046" t="s">
        <v>20</v>
      </c>
      <c r="E37" s="672"/>
      <c r="F37" s="551"/>
      <c r="G37" s="615">
        <f t="shared" si="2"/>
        <v>101</v>
      </c>
      <c r="H37" s="540"/>
      <c r="I37" s="533"/>
      <c r="J37" s="570"/>
      <c r="K37" s="619"/>
      <c r="L37" s="540"/>
      <c r="M37" s="533"/>
      <c r="N37" s="570"/>
      <c r="O37" s="615"/>
      <c r="P37" s="575"/>
      <c r="Q37" s="627">
        <f t="shared" si="0"/>
        <v>0</v>
      </c>
      <c r="R37" s="446">
        <f t="shared" si="1"/>
        <v>101</v>
      </c>
      <c r="S37" s="208">
        <f t="shared" ref="S37:S52" si="18">RANK(R37,$R$9:$R$52)</f>
        <v>20</v>
      </c>
      <c r="T37" s="1144">
        <f>(R37+R38+R39+R40)</f>
        <v>426</v>
      </c>
      <c r="U37" s="1145">
        <f t="shared" ref="U37" si="19">(R37+R38+R39+R40)-MIN(R37,R38,R39,R40)</f>
        <v>325</v>
      </c>
      <c r="V37" s="1129">
        <f t="shared" ref="V37" si="20">RANK(U37,$U$9:$U$68)</f>
        <v>6</v>
      </c>
      <c r="X37" s="377">
        <f t="shared" si="4"/>
        <v>20</v>
      </c>
    </row>
    <row r="38" spans="1:24" ht="15.75" customHeight="1" thickBot="1" x14ac:dyDescent="0.3">
      <c r="A38" s="134" t="s">
        <v>150</v>
      </c>
      <c r="B38" s="133" t="s">
        <v>151</v>
      </c>
      <c r="C38" s="132">
        <v>1999</v>
      </c>
      <c r="D38" s="287" t="s">
        <v>104</v>
      </c>
      <c r="E38" s="670">
        <v>8.11</v>
      </c>
      <c r="F38" s="552">
        <v>8.61</v>
      </c>
      <c r="G38" s="613">
        <f t="shared" si="2"/>
        <v>18.999999999999986</v>
      </c>
      <c r="H38" s="541">
        <v>584</v>
      </c>
      <c r="I38" s="534">
        <v>587</v>
      </c>
      <c r="J38" s="325">
        <v>605</v>
      </c>
      <c r="K38" s="621">
        <v>35</v>
      </c>
      <c r="L38" s="541">
        <v>718</v>
      </c>
      <c r="M38" s="534">
        <v>812</v>
      </c>
      <c r="N38" s="325">
        <v>791</v>
      </c>
      <c r="O38" s="616">
        <v>31</v>
      </c>
      <c r="P38" s="576">
        <v>38</v>
      </c>
      <c r="Q38" s="628">
        <f t="shared" si="0"/>
        <v>38</v>
      </c>
      <c r="R38" s="446">
        <f t="shared" si="1"/>
        <v>122.99999999999999</v>
      </c>
      <c r="S38" s="208">
        <f t="shared" si="18"/>
        <v>17</v>
      </c>
      <c r="T38" s="1144"/>
      <c r="U38" s="1146"/>
      <c r="V38" s="1130"/>
      <c r="X38" s="377">
        <f t="shared" si="4"/>
        <v>17</v>
      </c>
    </row>
    <row r="39" spans="1:24" ht="15.75" customHeight="1" thickBot="1" x14ac:dyDescent="0.3">
      <c r="A39" s="131"/>
      <c r="B39" s="130"/>
      <c r="C39" s="129"/>
      <c r="D39" s="287"/>
      <c r="E39" s="670"/>
      <c r="F39" s="552"/>
      <c r="G39" s="610">
        <f t="shared" si="2"/>
        <v>101</v>
      </c>
      <c r="H39" s="541"/>
      <c r="I39" s="534"/>
      <c r="J39" s="325"/>
      <c r="K39" s="622"/>
      <c r="L39" s="541"/>
      <c r="M39" s="534"/>
      <c r="N39" s="325"/>
      <c r="O39" s="616"/>
      <c r="P39" s="576"/>
      <c r="Q39" s="629">
        <f t="shared" si="0"/>
        <v>0</v>
      </c>
      <c r="R39" s="446">
        <f t="shared" si="1"/>
        <v>101</v>
      </c>
      <c r="S39" s="208">
        <f t="shared" si="18"/>
        <v>20</v>
      </c>
      <c r="T39" s="1144"/>
      <c r="U39" s="1146"/>
      <c r="V39" s="1130"/>
      <c r="X39" s="377">
        <f t="shared" si="4"/>
        <v>20</v>
      </c>
    </row>
    <row r="40" spans="1:24" ht="15.75" customHeight="1" thickBot="1" x14ac:dyDescent="0.3">
      <c r="A40" s="128"/>
      <c r="B40" s="127"/>
      <c r="C40" s="126"/>
      <c r="D40" s="287"/>
      <c r="E40" s="668"/>
      <c r="F40" s="555"/>
      <c r="G40" s="614">
        <f t="shared" si="2"/>
        <v>101</v>
      </c>
      <c r="H40" s="542"/>
      <c r="I40" s="535"/>
      <c r="J40" s="571"/>
      <c r="K40" s="623"/>
      <c r="L40" s="542"/>
      <c r="M40" s="535"/>
      <c r="N40" s="571"/>
      <c r="O40" s="613"/>
      <c r="P40" s="577"/>
      <c r="Q40" s="630">
        <f t="shared" si="0"/>
        <v>0</v>
      </c>
      <c r="R40" s="446">
        <f t="shared" si="1"/>
        <v>101</v>
      </c>
      <c r="S40" s="208">
        <f t="shared" si="18"/>
        <v>20</v>
      </c>
      <c r="T40" s="1144"/>
      <c r="U40" s="1146"/>
      <c r="V40" s="1131"/>
      <c r="X40" s="377">
        <f t="shared" si="4"/>
        <v>20</v>
      </c>
    </row>
    <row r="41" spans="1:24" ht="15.75" customHeight="1" thickBot="1" x14ac:dyDescent="0.3">
      <c r="A41" s="122"/>
      <c r="B41" s="121"/>
      <c r="C41" s="120"/>
      <c r="D41" s="288"/>
      <c r="E41" s="673"/>
      <c r="F41" s="551"/>
      <c r="G41" s="609">
        <f t="shared" si="2"/>
        <v>101</v>
      </c>
      <c r="H41" s="540"/>
      <c r="I41" s="533"/>
      <c r="J41" s="570"/>
      <c r="K41" s="624"/>
      <c r="L41" s="540"/>
      <c r="M41" s="533"/>
      <c r="N41" s="570"/>
      <c r="O41" s="609"/>
      <c r="P41" s="575"/>
      <c r="Q41" s="627">
        <f t="shared" si="0"/>
        <v>0</v>
      </c>
      <c r="R41" s="446">
        <f t="shared" ref="R41:R72" si="21">(G41+K41+O41+Q41)</f>
        <v>101</v>
      </c>
      <c r="S41" s="208">
        <f t="shared" si="18"/>
        <v>20</v>
      </c>
      <c r="T41" s="1144">
        <f>(R41+R42+R43+R44)</f>
        <v>404</v>
      </c>
      <c r="U41" s="1145">
        <f t="shared" ref="U41" si="22">(R41+R42+R43+R44)-MIN(R41,R42,R43,R44)</f>
        <v>303</v>
      </c>
      <c r="V41" s="1129">
        <f t="shared" ref="V41" si="23">RANK(U41,$U$9:$U$68)</f>
        <v>7</v>
      </c>
      <c r="X41" s="377">
        <f t="shared" si="4"/>
        <v>20</v>
      </c>
    </row>
    <row r="42" spans="1:24" ht="15.75" customHeight="1" thickBot="1" x14ac:dyDescent="0.3">
      <c r="A42" s="119"/>
      <c r="B42" s="118"/>
      <c r="C42" s="117"/>
      <c r="D42" s="323"/>
      <c r="E42" s="667"/>
      <c r="F42" s="552"/>
      <c r="G42" s="616">
        <f t="shared" si="2"/>
        <v>101</v>
      </c>
      <c r="H42" s="541"/>
      <c r="I42" s="534"/>
      <c r="J42" s="325"/>
      <c r="K42" s="620"/>
      <c r="L42" s="541"/>
      <c r="M42" s="534"/>
      <c r="N42" s="325"/>
      <c r="O42" s="616"/>
      <c r="P42" s="576"/>
      <c r="Q42" s="633">
        <f t="shared" si="0"/>
        <v>0</v>
      </c>
      <c r="R42" s="446">
        <f t="shared" si="21"/>
        <v>101</v>
      </c>
      <c r="S42" s="208">
        <f t="shared" si="18"/>
        <v>20</v>
      </c>
      <c r="T42" s="1144"/>
      <c r="U42" s="1146"/>
      <c r="V42" s="1130"/>
      <c r="X42" s="377">
        <f t="shared" si="4"/>
        <v>20</v>
      </c>
    </row>
    <row r="43" spans="1:24" ht="15.75" customHeight="1" thickBot="1" x14ac:dyDescent="0.3">
      <c r="A43" s="119"/>
      <c r="B43" s="118"/>
      <c r="C43" s="117"/>
      <c r="D43" s="323"/>
      <c r="E43" s="667"/>
      <c r="F43" s="552"/>
      <c r="G43" s="610">
        <f t="shared" si="2"/>
        <v>101</v>
      </c>
      <c r="H43" s="541"/>
      <c r="I43" s="534"/>
      <c r="J43" s="325"/>
      <c r="K43" s="621"/>
      <c r="L43" s="541"/>
      <c r="M43" s="534"/>
      <c r="N43" s="325"/>
      <c r="O43" s="616"/>
      <c r="P43" s="576"/>
      <c r="Q43" s="628">
        <f t="shared" si="0"/>
        <v>0</v>
      </c>
      <c r="R43" s="446">
        <f t="shared" si="21"/>
        <v>101</v>
      </c>
      <c r="S43" s="208">
        <f t="shared" si="18"/>
        <v>20</v>
      </c>
      <c r="T43" s="1144"/>
      <c r="U43" s="1146"/>
      <c r="V43" s="1130"/>
      <c r="X43" s="377">
        <f t="shared" si="4"/>
        <v>20</v>
      </c>
    </row>
    <row r="44" spans="1:24" ht="15.75" customHeight="1" thickBot="1" x14ac:dyDescent="0.3">
      <c r="A44" s="125"/>
      <c r="B44" s="124"/>
      <c r="C44" s="123"/>
      <c r="D44" s="324"/>
      <c r="E44" s="671"/>
      <c r="F44" s="554"/>
      <c r="G44" s="614">
        <f t="shared" si="2"/>
        <v>101</v>
      </c>
      <c r="H44" s="542"/>
      <c r="I44" s="535"/>
      <c r="J44" s="571"/>
      <c r="K44" s="623"/>
      <c r="L44" s="542"/>
      <c r="M44" s="535"/>
      <c r="N44" s="571"/>
      <c r="O44" s="613"/>
      <c r="P44" s="577"/>
      <c r="Q44" s="632">
        <f t="shared" si="0"/>
        <v>0</v>
      </c>
      <c r="R44" s="446">
        <f t="shared" si="21"/>
        <v>101</v>
      </c>
      <c r="S44" s="208">
        <f t="shared" si="18"/>
        <v>20</v>
      </c>
      <c r="T44" s="1144"/>
      <c r="U44" s="1146"/>
      <c r="V44" s="1131"/>
      <c r="X44" s="377">
        <f t="shared" si="4"/>
        <v>20</v>
      </c>
    </row>
    <row r="45" spans="1:24" ht="15.75" customHeight="1" thickBot="1" x14ac:dyDescent="0.3">
      <c r="A45" s="122"/>
      <c r="B45" s="121"/>
      <c r="C45" s="120"/>
      <c r="D45" s="289"/>
      <c r="E45" s="672"/>
      <c r="F45" s="674"/>
      <c r="G45" s="615">
        <f t="shared" si="2"/>
        <v>101</v>
      </c>
      <c r="H45" s="548"/>
      <c r="I45" s="544"/>
      <c r="J45" s="572"/>
      <c r="K45" s="619"/>
      <c r="L45" s="540"/>
      <c r="M45" s="536"/>
      <c r="N45" s="572"/>
      <c r="O45" s="609"/>
      <c r="P45" s="584"/>
      <c r="Q45" s="627">
        <f t="shared" si="0"/>
        <v>0</v>
      </c>
      <c r="R45" s="446">
        <f t="shared" si="21"/>
        <v>101</v>
      </c>
      <c r="S45" s="208">
        <f t="shared" si="18"/>
        <v>20</v>
      </c>
      <c r="T45" s="1144">
        <f>(R45+R46+R47+R48)</f>
        <v>404</v>
      </c>
      <c r="U45" s="1145">
        <f t="shared" ref="U45" si="24">(R45+R46+R47+R48)-MIN(R45,R46,R47,R48)</f>
        <v>303</v>
      </c>
      <c r="V45" s="1129">
        <f t="shared" ref="V45" si="25">RANK(U45,$U$9:$U$68)</f>
        <v>7</v>
      </c>
      <c r="X45" s="377">
        <f t="shared" si="4"/>
        <v>20</v>
      </c>
    </row>
    <row r="46" spans="1:24" ht="15.75" customHeight="1" thickBot="1" x14ac:dyDescent="0.3">
      <c r="A46" s="119"/>
      <c r="B46" s="118"/>
      <c r="C46" s="117"/>
      <c r="D46" s="324"/>
      <c r="E46" s="673"/>
      <c r="F46" s="552"/>
      <c r="G46" s="616">
        <f t="shared" si="2"/>
        <v>101</v>
      </c>
      <c r="H46" s="547"/>
      <c r="I46" s="534"/>
      <c r="J46" s="325"/>
      <c r="K46" s="620"/>
      <c r="L46" s="541"/>
      <c r="M46" s="545"/>
      <c r="N46" s="325"/>
      <c r="O46" s="610"/>
      <c r="P46" s="576"/>
      <c r="Q46" s="628">
        <f t="shared" si="0"/>
        <v>0</v>
      </c>
      <c r="R46" s="446">
        <f t="shared" si="21"/>
        <v>101</v>
      </c>
      <c r="S46" s="208">
        <f t="shared" si="18"/>
        <v>20</v>
      </c>
      <c r="T46" s="1144"/>
      <c r="U46" s="1146"/>
      <c r="V46" s="1130"/>
      <c r="X46" s="377">
        <f t="shared" si="4"/>
        <v>20</v>
      </c>
    </row>
    <row r="47" spans="1:24" ht="15.75" customHeight="1" thickBot="1" x14ac:dyDescent="0.3">
      <c r="A47" s="119"/>
      <c r="B47" s="118"/>
      <c r="C47" s="117"/>
      <c r="D47" s="323"/>
      <c r="E47" s="667"/>
      <c r="F47" s="552"/>
      <c r="G47" s="613">
        <f t="shared" si="2"/>
        <v>101</v>
      </c>
      <c r="H47" s="541"/>
      <c r="I47" s="534"/>
      <c r="J47" s="325"/>
      <c r="K47" s="621"/>
      <c r="L47" s="541"/>
      <c r="M47" s="534"/>
      <c r="N47" s="325"/>
      <c r="O47" s="616"/>
      <c r="P47" s="576"/>
      <c r="Q47" s="628">
        <f t="shared" si="0"/>
        <v>0</v>
      </c>
      <c r="R47" s="446">
        <f t="shared" si="21"/>
        <v>101</v>
      </c>
      <c r="S47" s="208">
        <f t="shared" si="18"/>
        <v>20</v>
      </c>
      <c r="T47" s="1144"/>
      <c r="U47" s="1146"/>
      <c r="V47" s="1130"/>
      <c r="X47" s="377">
        <f t="shared" si="4"/>
        <v>20</v>
      </c>
    </row>
    <row r="48" spans="1:24" ht="15.75" customHeight="1" thickBot="1" x14ac:dyDescent="0.3">
      <c r="A48" s="116"/>
      <c r="B48" s="115"/>
      <c r="C48" s="114"/>
      <c r="D48" s="323"/>
      <c r="E48" s="673"/>
      <c r="F48" s="555"/>
      <c r="G48" s="614">
        <f t="shared" si="2"/>
        <v>101</v>
      </c>
      <c r="H48" s="542"/>
      <c r="I48" s="535"/>
      <c r="J48" s="571"/>
      <c r="K48" s="623"/>
      <c r="L48" s="542"/>
      <c r="M48" s="535"/>
      <c r="N48" s="571"/>
      <c r="O48" s="613"/>
      <c r="P48" s="577"/>
      <c r="Q48" s="632">
        <f t="shared" si="0"/>
        <v>0</v>
      </c>
      <c r="R48" s="446">
        <f t="shared" si="21"/>
        <v>101</v>
      </c>
      <c r="S48" s="208">
        <f t="shared" si="18"/>
        <v>20</v>
      </c>
      <c r="T48" s="1144"/>
      <c r="U48" s="1146"/>
      <c r="V48" s="1131"/>
      <c r="X48" s="377">
        <f t="shared" si="4"/>
        <v>20</v>
      </c>
    </row>
    <row r="49" spans="1:24" ht="15.75" customHeight="1" thickBot="1" x14ac:dyDescent="0.3">
      <c r="A49" s="113"/>
      <c r="B49" s="112"/>
      <c r="C49" s="101"/>
      <c r="D49" s="199"/>
      <c r="E49" s="656"/>
      <c r="F49" s="551"/>
      <c r="G49" s="615">
        <f t="shared" si="2"/>
        <v>101</v>
      </c>
      <c r="H49" s="540"/>
      <c r="I49" s="533"/>
      <c r="J49" s="570"/>
      <c r="K49" s="619"/>
      <c r="L49" s="540"/>
      <c r="M49" s="533"/>
      <c r="N49" s="570"/>
      <c r="O49" s="615"/>
      <c r="P49" s="575"/>
      <c r="Q49" s="627">
        <f t="shared" si="0"/>
        <v>0</v>
      </c>
      <c r="R49" s="446">
        <f t="shared" si="21"/>
        <v>101</v>
      </c>
      <c r="S49" s="208">
        <f t="shared" si="18"/>
        <v>20</v>
      </c>
      <c r="T49" s="1144">
        <f>(R49+R50+R51+R52)</f>
        <v>404</v>
      </c>
      <c r="U49" s="1145">
        <f t="shared" ref="U49" si="26">(R49+R50+R51+R52)-MIN(R49,R50,R51,R52)</f>
        <v>303</v>
      </c>
      <c r="V49" s="1129">
        <f t="shared" ref="V49" si="27">RANK(U49,$U$9:$U$68)</f>
        <v>7</v>
      </c>
      <c r="X49" s="377">
        <f t="shared" si="4"/>
        <v>20</v>
      </c>
    </row>
    <row r="50" spans="1:24" ht="15.75" customHeight="1" thickBot="1" x14ac:dyDescent="0.3">
      <c r="A50" s="40"/>
      <c r="B50" s="42"/>
      <c r="C50" s="111"/>
      <c r="D50" s="196"/>
      <c r="E50" s="675"/>
      <c r="F50" s="676"/>
      <c r="G50" s="613">
        <f t="shared" si="2"/>
        <v>101</v>
      </c>
      <c r="H50" s="547"/>
      <c r="I50" s="535"/>
      <c r="J50" s="573"/>
      <c r="K50" s="621"/>
      <c r="L50" s="547"/>
      <c r="M50" s="545"/>
      <c r="N50" s="573"/>
      <c r="O50" s="616"/>
      <c r="P50" s="585"/>
      <c r="Q50" s="633">
        <f t="shared" si="0"/>
        <v>0</v>
      </c>
      <c r="R50" s="446">
        <f t="shared" si="21"/>
        <v>101</v>
      </c>
      <c r="S50" s="208">
        <f t="shared" si="18"/>
        <v>20</v>
      </c>
      <c r="T50" s="1144"/>
      <c r="U50" s="1146"/>
      <c r="V50" s="1130"/>
      <c r="X50" s="377">
        <f t="shared" si="4"/>
        <v>20</v>
      </c>
    </row>
    <row r="51" spans="1:24" ht="15.75" customHeight="1" thickBot="1" x14ac:dyDescent="0.3">
      <c r="A51" s="40"/>
      <c r="B51" s="42"/>
      <c r="C51" s="111"/>
      <c r="D51" s="196"/>
      <c r="E51" s="657"/>
      <c r="F51" s="552"/>
      <c r="G51" s="610">
        <f t="shared" si="2"/>
        <v>101</v>
      </c>
      <c r="H51" s="541"/>
      <c r="I51" s="545"/>
      <c r="J51" s="325"/>
      <c r="K51" s="622"/>
      <c r="L51" s="541"/>
      <c r="M51" s="534"/>
      <c r="N51" s="325"/>
      <c r="O51" s="616"/>
      <c r="P51" s="576"/>
      <c r="Q51" s="628">
        <f t="shared" si="0"/>
        <v>0</v>
      </c>
      <c r="R51" s="446">
        <f t="shared" si="21"/>
        <v>101</v>
      </c>
      <c r="S51" s="208">
        <f t="shared" si="18"/>
        <v>20</v>
      </c>
      <c r="T51" s="1144"/>
      <c r="U51" s="1146"/>
      <c r="V51" s="1130"/>
      <c r="X51" s="377">
        <f t="shared" si="4"/>
        <v>20</v>
      </c>
    </row>
    <row r="52" spans="1:24" ht="15.75" customHeight="1" thickBot="1" x14ac:dyDescent="0.3">
      <c r="A52" s="109"/>
      <c r="B52" s="108"/>
      <c r="C52" s="107"/>
      <c r="D52" s="328"/>
      <c r="E52" s="677"/>
      <c r="F52" s="555"/>
      <c r="G52" s="614">
        <f t="shared" si="2"/>
        <v>101</v>
      </c>
      <c r="H52" s="542"/>
      <c r="I52" s="535"/>
      <c r="J52" s="571"/>
      <c r="K52" s="623"/>
      <c r="L52" s="542"/>
      <c r="M52" s="535"/>
      <c r="N52" s="571"/>
      <c r="O52" s="613"/>
      <c r="P52" s="577"/>
      <c r="Q52" s="632">
        <f t="shared" si="0"/>
        <v>0</v>
      </c>
      <c r="R52" s="446">
        <f t="shared" si="21"/>
        <v>101</v>
      </c>
      <c r="S52" s="208">
        <f t="shared" si="18"/>
        <v>20</v>
      </c>
      <c r="T52" s="1144"/>
      <c r="U52" s="1146"/>
      <c r="V52" s="1131"/>
      <c r="X52" s="377">
        <f t="shared" si="4"/>
        <v>20</v>
      </c>
    </row>
    <row r="53" spans="1:24" ht="15.75" customHeight="1" thickBot="1" x14ac:dyDescent="0.3">
      <c r="A53" s="30"/>
      <c r="B53" s="43"/>
      <c r="C53" s="39"/>
      <c r="D53" s="290"/>
      <c r="E53" s="678"/>
      <c r="F53" s="551"/>
      <c r="G53" s="609">
        <f t="shared" si="2"/>
        <v>101</v>
      </c>
      <c r="H53" s="540"/>
      <c r="I53" s="533"/>
      <c r="J53" s="570"/>
      <c r="K53" s="619">
        <f t="shared" ref="K53:K73" si="28">IF(MAX(H53:J53)&lt;4.2,0,(MAX(H53:J53)-425)*0.2)</f>
        <v>0</v>
      </c>
      <c r="L53" s="540"/>
      <c r="M53" s="533"/>
      <c r="N53" s="570"/>
      <c r="O53" s="609">
        <f t="shared" ref="O53:O73" si="29">IF(MAX(L53:N53)&lt;5.1,0,(MAX(L53:N53)-500)*0.1)</f>
        <v>0</v>
      </c>
      <c r="P53" s="575"/>
      <c r="Q53" s="627">
        <f t="shared" si="0"/>
        <v>0</v>
      </c>
      <c r="R53" s="446">
        <f t="shared" si="21"/>
        <v>101</v>
      </c>
      <c r="S53" s="208">
        <f t="shared" ref="S53:S73" si="30">RANK(R53,$R$9:$R$76)</f>
        <v>20</v>
      </c>
      <c r="T53" s="1144">
        <f>(R53+R54+R55+R56)</f>
        <v>404</v>
      </c>
      <c r="U53" s="1145">
        <f t="shared" ref="U53" si="31">(R53+R54+R55+R56)-MIN(R53,R54,R55,R56)</f>
        <v>303</v>
      </c>
      <c r="V53" s="1129">
        <f t="shared" ref="V53" si="32">RANK(U53,$U$9:$U$68)</f>
        <v>7</v>
      </c>
      <c r="X53" s="377">
        <f t="shared" si="4"/>
        <v>20</v>
      </c>
    </row>
    <row r="54" spans="1:24" ht="15.75" customHeight="1" thickBot="1" x14ac:dyDescent="0.3">
      <c r="A54" s="40"/>
      <c r="B54" s="42"/>
      <c r="C54" s="38"/>
      <c r="D54" s="196"/>
      <c r="E54" s="657"/>
      <c r="F54" s="552"/>
      <c r="G54" s="610">
        <f t="shared" si="2"/>
        <v>101</v>
      </c>
      <c r="H54" s="541"/>
      <c r="I54" s="534"/>
      <c r="J54" s="325"/>
      <c r="K54" s="620">
        <f t="shared" si="28"/>
        <v>0</v>
      </c>
      <c r="L54" s="541"/>
      <c r="M54" s="534"/>
      <c r="N54" s="325"/>
      <c r="O54" s="616">
        <f t="shared" si="29"/>
        <v>0</v>
      </c>
      <c r="P54" s="576"/>
      <c r="Q54" s="633">
        <f t="shared" si="0"/>
        <v>0</v>
      </c>
      <c r="R54" s="446">
        <f t="shared" si="21"/>
        <v>101</v>
      </c>
      <c r="S54" s="208">
        <f t="shared" si="30"/>
        <v>20</v>
      </c>
      <c r="T54" s="1144"/>
      <c r="U54" s="1146"/>
      <c r="V54" s="1130"/>
      <c r="X54" s="377">
        <f t="shared" si="4"/>
        <v>20</v>
      </c>
    </row>
    <row r="55" spans="1:24" ht="15.75" customHeight="1" thickBot="1" x14ac:dyDescent="0.3">
      <c r="A55" s="40"/>
      <c r="B55" s="42"/>
      <c r="C55" s="38"/>
      <c r="D55" s="196"/>
      <c r="E55" s="657"/>
      <c r="F55" s="552"/>
      <c r="G55" s="616">
        <f t="shared" si="2"/>
        <v>101</v>
      </c>
      <c r="H55" s="541"/>
      <c r="I55" s="534"/>
      <c r="J55" s="325"/>
      <c r="K55" s="621">
        <f t="shared" si="28"/>
        <v>0</v>
      </c>
      <c r="L55" s="541"/>
      <c r="M55" s="534"/>
      <c r="N55" s="325"/>
      <c r="O55" s="616">
        <f t="shared" si="29"/>
        <v>0</v>
      </c>
      <c r="P55" s="576"/>
      <c r="Q55" s="628">
        <f t="shared" si="0"/>
        <v>0</v>
      </c>
      <c r="R55" s="446">
        <f t="shared" si="21"/>
        <v>101</v>
      </c>
      <c r="S55" s="208">
        <f t="shared" si="30"/>
        <v>20</v>
      </c>
      <c r="T55" s="1144"/>
      <c r="U55" s="1146"/>
      <c r="V55" s="1130"/>
      <c r="W55" s="110"/>
      <c r="X55" s="377">
        <f t="shared" si="4"/>
        <v>20</v>
      </c>
    </row>
    <row r="56" spans="1:24" ht="15.75" customHeight="1" thickBot="1" x14ac:dyDescent="0.3">
      <c r="A56" s="100"/>
      <c r="B56" s="136"/>
      <c r="C56" s="98"/>
      <c r="D56" s="195"/>
      <c r="E56" s="659"/>
      <c r="F56" s="555"/>
      <c r="G56" s="617">
        <f t="shared" si="2"/>
        <v>101</v>
      </c>
      <c r="H56" s="542"/>
      <c r="I56" s="535"/>
      <c r="J56" s="571"/>
      <c r="K56" s="623">
        <f t="shared" si="28"/>
        <v>0</v>
      </c>
      <c r="L56" s="542"/>
      <c r="M56" s="535"/>
      <c r="N56" s="571"/>
      <c r="O56" s="613">
        <f t="shared" si="29"/>
        <v>0</v>
      </c>
      <c r="P56" s="577"/>
      <c r="Q56" s="632">
        <f t="shared" si="0"/>
        <v>0</v>
      </c>
      <c r="R56" s="446">
        <f t="shared" si="21"/>
        <v>101</v>
      </c>
      <c r="S56" s="208">
        <f t="shared" si="30"/>
        <v>20</v>
      </c>
      <c r="T56" s="1144"/>
      <c r="U56" s="1146"/>
      <c r="V56" s="1131"/>
      <c r="X56" s="377">
        <f t="shared" si="4"/>
        <v>20</v>
      </c>
    </row>
    <row r="57" spans="1:24" ht="15.75" customHeight="1" thickBot="1" x14ac:dyDescent="0.3">
      <c r="A57" s="30"/>
      <c r="B57" s="43"/>
      <c r="C57" s="101"/>
      <c r="D57" s="291"/>
      <c r="E57" s="665"/>
      <c r="F57" s="674"/>
      <c r="G57" s="615">
        <f t="shared" si="2"/>
        <v>101</v>
      </c>
      <c r="H57" s="548"/>
      <c r="I57" s="536"/>
      <c r="J57" s="572"/>
      <c r="K57" s="624">
        <f t="shared" si="28"/>
        <v>0</v>
      </c>
      <c r="L57" s="540"/>
      <c r="M57" s="544"/>
      <c r="N57" s="572"/>
      <c r="O57" s="609">
        <f t="shared" si="29"/>
        <v>0</v>
      </c>
      <c r="P57" s="584"/>
      <c r="Q57" s="627">
        <f t="shared" si="0"/>
        <v>0</v>
      </c>
      <c r="R57" s="446">
        <f t="shared" si="21"/>
        <v>101</v>
      </c>
      <c r="S57" s="208">
        <f t="shared" si="30"/>
        <v>20</v>
      </c>
      <c r="T57" s="1144">
        <f>(R57+R58+R59+R60)</f>
        <v>404</v>
      </c>
      <c r="U57" s="1145">
        <f t="shared" ref="U57" si="33">(R57+R58+R59+R60)-MIN(R57,R58,R59,R60)</f>
        <v>303</v>
      </c>
      <c r="V57" s="1129">
        <f t="shared" ref="V57" si="34">RANK(U57,$U$9:$U$68)</f>
        <v>7</v>
      </c>
      <c r="X57" s="377">
        <f t="shared" si="4"/>
        <v>20</v>
      </c>
    </row>
    <row r="58" spans="1:24" ht="15.75" customHeight="1" thickBot="1" x14ac:dyDescent="0.3">
      <c r="A58" s="40"/>
      <c r="B58" s="42"/>
      <c r="C58" s="38"/>
      <c r="D58" s="186"/>
      <c r="E58" s="663"/>
      <c r="F58" s="552"/>
      <c r="G58" s="613">
        <f t="shared" si="2"/>
        <v>101</v>
      </c>
      <c r="H58" s="547"/>
      <c r="I58" s="545"/>
      <c r="J58" s="325"/>
      <c r="K58" s="620">
        <f t="shared" si="28"/>
        <v>0</v>
      </c>
      <c r="L58" s="541"/>
      <c r="M58" s="534"/>
      <c r="N58" s="325"/>
      <c r="O58" s="616">
        <f t="shared" si="29"/>
        <v>0</v>
      </c>
      <c r="P58" s="576"/>
      <c r="Q58" s="633">
        <f t="shared" si="0"/>
        <v>0</v>
      </c>
      <c r="R58" s="446">
        <f t="shared" si="21"/>
        <v>101</v>
      </c>
      <c r="S58" s="208">
        <f t="shared" si="30"/>
        <v>20</v>
      </c>
      <c r="T58" s="1144"/>
      <c r="U58" s="1146"/>
      <c r="V58" s="1130"/>
      <c r="X58" s="377">
        <f t="shared" si="4"/>
        <v>20</v>
      </c>
    </row>
    <row r="59" spans="1:24" ht="15.75" customHeight="1" thickBot="1" x14ac:dyDescent="0.3">
      <c r="A59" s="40"/>
      <c r="B59" s="42"/>
      <c r="C59" s="38"/>
      <c r="D59" s="186"/>
      <c r="E59" s="663"/>
      <c r="F59" s="552"/>
      <c r="G59" s="616">
        <f t="shared" si="2"/>
        <v>101</v>
      </c>
      <c r="H59" s="541"/>
      <c r="I59" s="534"/>
      <c r="J59" s="325"/>
      <c r="K59" s="620">
        <f t="shared" si="28"/>
        <v>0</v>
      </c>
      <c r="L59" s="541"/>
      <c r="M59" s="534"/>
      <c r="N59" s="325"/>
      <c r="O59" s="613">
        <f t="shared" si="29"/>
        <v>0</v>
      </c>
      <c r="P59" s="576"/>
      <c r="Q59" s="633">
        <f t="shared" si="0"/>
        <v>0</v>
      </c>
      <c r="R59" s="446">
        <f t="shared" si="21"/>
        <v>101</v>
      </c>
      <c r="S59" s="208">
        <f t="shared" si="30"/>
        <v>20</v>
      </c>
      <c r="T59" s="1144"/>
      <c r="U59" s="1146"/>
      <c r="V59" s="1130"/>
      <c r="X59" s="377">
        <f t="shared" si="4"/>
        <v>20</v>
      </c>
    </row>
    <row r="60" spans="1:24" ht="15.75" customHeight="1" thickBot="1" x14ac:dyDescent="0.3">
      <c r="A60" s="100"/>
      <c r="B60" s="99"/>
      <c r="C60" s="98"/>
      <c r="D60" s="327"/>
      <c r="E60" s="665"/>
      <c r="F60" s="553"/>
      <c r="G60" s="617">
        <f t="shared" si="2"/>
        <v>101</v>
      </c>
      <c r="H60" s="542"/>
      <c r="I60" s="535"/>
      <c r="J60" s="574"/>
      <c r="K60" s="621">
        <f t="shared" si="28"/>
        <v>0</v>
      </c>
      <c r="L60" s="542"/>
      <c r="M60" s="535"/>
      <c r="N60" s="573"/>
      <c r="O60" s="614">
        <f t="shared" si="29"/>
        <v>0</v>
      </c>
      <c r="P60" s="585"/>
      <c r="Q60" s="630">
        <f t="shared" si="0"/>
        <v>0</v>
      </c>
      <c r="R60" s="446">
        <f t="shared" si="21"/>
        <v>101</v>
      </c>
      <c r="S60" s="208">
        <f t="shared" si="30"/>
        <v>20</v>
      </c>
      <c r="T60" s="1144"/>
      <c r="U60" s="1146"/>
      <c r="V60" s="1131"/>
      <c r="X60" s="377">
        <f t="shared" si="4"/>
        <v>20</v>
      </c>
    </row>
    <row r="61" spans="1:24" ht="15.75" customHeight="1" thickBot="1" x14ac:dyDescent="0.3">
      <c r="A61" s="30"/>
      <c r="B61" s="43"/>
      <c r="C61" s="101"/>
      <c r="D61" s="291"/>
      <c r="E61" s="679"/>
      <c r="F61" s="674"/>
      <c r="G61" s="615">
        <f t="shared" si="2"/>
        <v>101</v>
      </c>
      <c r="H61" s="540"/>
      <c r="I61" s="544"/>
      <c r="J61" s="572"/>
      <c r="K61" s="619">
        <f t="shared" si="28"/>
        <v>0</v>
      </c>
      <c r="L61" s="540"/>
      <c r="M61" s="544"/>
      <c r="N61" s="572"/>
      <c r="O61" s="609">
        <f t="shared" si="29"/>
        <v>0</v>
      </c>
      <c r="P61" s="584"/>
      <c r="Q61" s="631">
        <f t="shared" ref="Q61:Q76" si="35">P61</f>
        <v>0</v>
      </c>
      <c r="R61" s="446">
        <f t="shared" si="21"/>
        <v>101</v>
      </c>
      <c r="S61" s="208">
        <f t="shared" si="30"/>
        <v>20</v>
      </c>
      <c r="T61" s="1144">
        <f>(R61+R62+R63+R64)</f>
        <v>404</v>
      </c>
      <c r="U61" s="1145">
        <f t="shared" ref="U61" si="36">(R61+R62+R63+R64)-MIN(R61,R62,R63,R64)</f>
        <v>303</v>
      </c>
      <c r="V61" s="1129">
        <f t="shared" ref="V61" si="37">RANK(U61,$U$9:$U$68)</f>
        <v>7</v>
      </c>
      <c r="X61" s="377">
        <f t="shared" si="4"/>
        <v>20</v>
      </c>
    </row>
    <row r="62" spans="1:24" ht="15.75" customHeight="1" thickBot="1" x14ac:dyDescent="0.3">
      <c r="A62" s="40"/>
      <c r="B62" s="42"/>
      <c r="C62" s="38"/>
      <c r="D62" s="186"/>
      <c r="E62" s="663"/>
      <c r="F62" s="552"/>
      <c r="G62" s="613">
        <f t="shared" si="2"/>
        <v>101</v>
      </c>
      <c r="H62" s="541"/>
      <c r="I62" s="534"/>
      <c r="J62" s="325"/>
      <c r="K62" s="621">
        <f t="shared" si="28"/>
        <v>0</v>
      </c>
      <c r="L62" s="587"/>
      <c r="M62" s="534"/>
      <c r="N62" s="325"/>
      <c r="O62" s="616">
        <f t="shared" si="29"/>
        <v>0</v>
      </c>
      <c r="P62" s="576"/>
      <c r="Q62" s="628">
        <f t="shared" si="35"/>
        <v>0</v>
      </c>
      <c r="R62" s="446">
        <f t="shared" si="21"/>
        <v>101</v>
      </c>
      <c r="S62" s="208">
        <f t="shared" si="30"/>
        <v>20</v>
      </c>
      <c r="T62" s="1144"/>
      <c r="U62" s="1146"/>
      <c r="V62" s="1130"/>
      <c r="X62" s="377">
        <f t="shared" si="4"/>
        <v>20</v>
      </c>
    </row>
    <row r="63" spans="1:24" ht="15.75" customHeight="1" thickBot="1" x14ac:dyDescent="0.3">
      <c r="A63" s="40"/>
      <c r="B63" s="42"/>
      <c r="C63" s="38"/>
      <c r="D63" s="186"/>
      <c r="E63" s="663"/>
      <c r="F63" s="552"/>
      <c r="G63" s="610">
        <f t="shared" si="2"/>
        <v>101</v>
      </c>
      <c r="H63" s="541"/>
      <c r="I63" s="534"/>
      <c r="J63" s="325"/>
      <c r="K63" s="622">
        <f t="shared" si="28"/>
        <v>0</v>
      </c>
      <c r="L63" s="541"/>
      <c r="M63" s="534"/>
      <c r="N63" s="325"/>
      <c r="O63" s="616">
        <f t="shared" si="29"/>
        <v>0</v>
      </c>
      <c r="P63" s="576"/>
      <c r="Q63" s="628">
        <f t="shared" si="35"/>
        <v>0</v>
      </c>
      <c r="R63" s="446">
        <f t="shared" si="21"/>
        <v>101</v>
      </c>
      <c r="S63" s="208">
        <f t="shared" si="30"/>
        <v>20</v>
      </c>
      <c r="T63" s="1144"/>
      <c r="U63" s="1146"/>
      <c r="V63" s="1130"/>
      <c r="X63" s="377">
        <f t="shared" si="4"/>
        <v>20</v>
      </c>
    </row>
    <row r="64" spans="1:24" ht="15.75" customHeight="1" thickBot="1" x14ac:dyDescent="0.3">
      <c r="A64" s="100"/>
      <c r="B64" s="99"/>
      <c r="C64" s="98"/>
      <c r="D64" s="327"/>
      <c r="E64" s="680"/>
      <c r="F64" s="553"/>
      <c r="G64" s="614">
        <f t="shared" si="2"/>
        <v>101</v>
      </c>
      <c r="H64" s="542"/>
      <c r="I64" s="535"/>
      <c r="J64" s="574"/>
      <c r="K64" s="623">
        <f t="shared" si="28"/>
        <v>0</v>
      </c>
      <c r="L64" s="542"/>
      <c r="M64" s="535"/>
      <c r="N64" s="573"/>
      <c r="O64" s="613">
        <f t="shared" si="29"/>
        <v>0</v>
      </c>
      <c r="P64" s="585"/>
      <c r="Q64" s="632">
        <f t="shared" si="35"/>
        <v>0</v>
      </c>
      <c r="R64" s="446">
        <f t="shared" si="21"/>
        <v>101</v>
      </c>
      <c r="S64" s="208">
        <f t="shared" si="30"/>
        <v>20</v>
      </c>
      <c r="T64" s="1144"/>
      <c r="U64" s="1146"/>
      <c r="V64" s="1131"/>
      <c r="X64" s="377">
        <f t="shared" si="4"/>
        <v>20</v>
      </c>
    </row>
    <row r="65" spans="1:24" ht="15.75" customHeight="1" thickBot="1" x14ac:dyDescent="0.3">
      <c r="A65" s="30"/>
      <c r="B65" s="43"/>
      <c r="C65" s="101"/>
      <c r="D65" s="291"/>
      <c r="E65" s="665"/>
      <c r="F65" s="674"/>
      <c r="G65" s="615">
        <f t="shared" si="2"/>
        <v>101</v>
      </c>
      <c r="H65" s="548"/>
      <c r="I65" s="536"/>
      <c r="J65" s="572"/>
      <c r="K65" s="624">
        <f t="shared" si="28"/>
        <v>0</v>
      </c>
      <c r="L65" s="540"/>
      <c r="M65" s="544"/>
      <c r="N65" s="572"/>
      <c r="O65" s="615">
        <f t="shared" si="29"/>
        <v>0</v>
      </c>
      <c r="P65" s="584"/>
      <c r="Q65" s="627">
        <f t="shared" si="35"/>
        <v>0</v>
      </c>
      <c r="R65" s="446">
        <f t="shared" si="21"/>
        <v>101</v>
      </c>
      <c r="S65" s="208">
        <f t="shared" si="30"/>
        <v>20</v>
      </c>
      <c r="T65" s="1144">
        <f>(R65+R66+R67+R68)</f>
        <v>404</v>
      </c>
      <c r="U65" s="1145">
        <f t="shared" ref="U65" si="38">(R65+R66+R67+R68)-MIN(R65,R66,R67,R68)</f>
        <v>303</v>
      </c>
      <c r="V65" s="1129">
        <f t="shared" ref="V65" si="39">RANK(U65,$U$9:$U$68)</f>
        <v>7</v>
      </c>
      <c r="X65" s="377">
        <f t="shared" si="4"/>
        <v>20</v>
      </c>
    </row>
    <row r="66" spans="1:24" ht="15.75" customHeight="1" thickBot="1" x14ac:dyDescent="0.3">
      <c r="A66" s="40"/>
      <c r="B66" s="42"/>
      <c r="C66" s="38"/>
      <c r="D66" s="186"/>
      <c r="E66" s="663"/>
      <c r="F66" s="552"/>
      <c r="G66" s="613">
        <f t="shared" si="2"/>
        <v>101</v>
      </c>
      <c r="H66" s="547"/>
      <c r="I66" s="545"/>
      <c r="J66" s="325"/>
      <c r="K66" s="622">
        <f t="shared" si="28"/>
        <v>0</v>
      </c>
      <c r="L66" s="541"/>
      <c r="M66" s="534"/>
      <c r="N66" s="325"/>
      <c r="O66" s="616">
        <f t="shared" si="29"/>
        <v>0</v>
      </c>
      <c r="P66" s="576"/>
      <c r="Q66" s="633">
        <f t="shared" si="35"/>
        <v>0</v>
      </c>
      <c r="R66" s="446">
        <f t="shared" si="21"/>
        <v>101</v>
      </c>
      <c r="S66" s="208">
        <f t="shared" si="30"/>
        <v>20</v>
      </c>
      <c r="T66" s="1144"/>
      <c r="U66" s="1146"/>
      <c r="V66" s="1130"/>
      <c r="X66" s="377">
        <f t="shared" si="4"/>
        <v>20</v>
      </c>
    </row>
    <row r="67" spans="1:24" ht="15.75" customHeight="1" thickBot="1" x14ac:dyDescent="0.3">
      <c r="A67" s="40"/>
      <c r="B67" s="42"/>
      <c r="C67" s="38"/>
      <c r="D67" s="186"/>
      <c r="E67" s="663"/>
      <c r="F67" s="552"/>
      <c r="G67" s="610">
        <f t="shared" si="2"/>
        <v>101</v>
      </c>
      <c r="H67" s="541"/>
      <c r="I67" s="534"/>
      <c r="J67" s="325"/>
      <c r="K67" s="622">
        <f t="shared" si="28"/>
        <v>0</v>
      </c>
      <c r="L67" s="541"/>
      <c r="M67" s="534"/>
      <c r="N67" s="325"/>
      <c r="O67" s="616">
        <f t="shared" si="29"/>
        <v>0</v>
      </c>
      <c r="P67" s="576"/>
      <c r="Q67" s="628">
        <f t="shared" si="35"/>
        <v>0</v>
      </c>
      <c r="R67" s="446">
        <f t="shared" si="21"/>
        <v>101</v>
      </c>
      <c r="S67" s="208">
        <f t="shared" si="30"/>
        <v>20</v>
      </c>
      <c r="T67" s="1144"/>
      <c r="U67" s="1146"/>
      <c r="V67" s="1130"/>
      <c r="X67" s="377">
        <f t="shared" si="4"/>
        <v>20</v>
      </c>
    </row>
    <row r="68" spans="1:24" ht="15.75" customHeight="1" thickBot="1" x14ac:dyDescent="0.3">
      <c r="A68" s="100"/>
      <c r="B68" s="99"/>
      <c r="C68" s="98"/>
      <c r="D68" s="327"/>
      <c r="E68" s="681"/>
      <c r="F68" s="553"/>
      <c r="G68" s="614">
        <f t="shared" si="2"/>
        <v>101</v>
      </c>
      <c r="H68" s="542"/>
      <c r="I68" s="535"/>
      <c r="J68" s="574"/>
      <c r="K68" s="623">
        <f t="shared" si="28"/>
        <v>0</v>
      </c>
      <c r="L68" s="542"/>
      <c r="M68" s="535"/>
      <c r="N68" s="573"/>
      <c r="O68" s="613">
        <f t="shared" si="29"/>
        <v>0</v>
      </c>
      <c r="P68" s="585"/>
      <c r="Q68" s="632">
        <f t="shared" si="35"/>
        <v>0</v>
      </c>
      <c r="R68" s="446">
        <f t="shared" si="21"/>
        <v>101</v>
      </c>
      <c r="S68" s="208">
        <f t="shared" si="30"/>
        <v>20</v>
      </c>
      <c r="T68" s="1144"/>
      <c r="U68" s="1146"/>
      <c r="V68" s="1131"/>
      <c r="X68" s="377">
        <f t="shared" si="4"/>
        <v>20</v>
      </c>
    </row>
    <row r="69" spans="1:24" ht="15.75" customHeight="1" thickBot="1" x14ac:dyDescent="0.3">
      <c r="A69" s="30"/>
      <c r="B69" s="43"/>
      <c r="C69" s="101"/>
      <c r="D69" s="291"/>
      <c r="E69" s="679"/>
      <c r="F69" s="674"/>
      <c r="G69" s="615">
        <f t="shared" si="2"/>
        <v>101</v>
      </c>
      <c r="H69" s="548"/>
      <c r="I69" s="544"/>
      <c r="J69" s="572"/>
      <c r="K69" s="624">
        <f t="shared" si="28"/>
        <v>0</v>
      </c>
      <c r="L69" s="540"/>
      <c r="M69" s="544"/>
      <c r="N69" s="572"/>
      <c r="O69" s="609">
        <f t="shared" si="29"/>
        <v>0</v>
      </c>
      <c r="P69" s="584"/>
      <c r="Q69" s="627">
        <f t="shared" si="35"/>
        <v>0</v>
      </c>
      <c r="R69" s="446">
        <f t="shared" si="21"/>
        <v>101</v>
      </c>
      <c r="S69" s="208">
        <f t="shared" si="30"/>
        <v>20</v>
      </c>
      <c r="T69" s="1144">
        <f>(R69+R70+R71+R72)</f>
        <v>404</v>
      </c>
      <c r="U69" s="1145">
        <f t="shared" ref="U69" si="40">(R69+R70+R71+R72)-MIN(R69,R70,R71,R72)</f>
        <v>303</v>
      </c>
      <c r="V69" s="1129">
        <f t="shared" ref="V69:V73" si="41">RANK(U69,$U$9:$U$68)</f>
        <v>7</v>
      </c>
    </row>
    <row r="70" spans="1:24" ht="15.75" customHeight="1" thickBot="1" x14ac:dyDescent="0.3">
      <c r="A70" s="40"/>
      <c r="B70" s="42"/>
      <c r="C70" s="38"/>
      <c r="D70" s="186"/>
      <c r="E70" s="663"/>
      <c r="F70" s="552"/>
      <c r="G70" s="613">
        <f t="shared" si="2"/>
        <v>101</v>
      </c>
      <c r="H70" s="547"/>
      <c r="I70" s="534"/>
      <c r="J70" s="325"/>
      <c r="K70" s="622">
        <f t="shared" si="28"/>
        <v>0</v>
      </c>
      <c r="L70" s="541"/>
      <c r="M70" s="534"/>
      <c r="N70" s="325"/>
      <c r="O70" s="610">
        <f t="shared" si="29"/>
        <v>0</v>
      </c>
      <c r="P70" s="576"/>
      <c r="Q70" s="633">
        <f t="shared" si="35"/>
        <v>0</v>
      </c>
      <c r="R70" s="446">
        <f t="shared" si="21"/>
        <v>101</v>
      </c>
      <c r="S70" s="208">
        <f t="shared" si="30"/>
        <v>20</v>
      </c>
      <c r="T70" s="1144"/>
      <c r="U70" s="1146"/>
      <c r="V70" s="1130"/>
    </row>
    <row r="71" spans="1:24" ht="15.75" customHeight="1" thickBot="1" x14ac:dyDescent="0.3">
      <c r="A71" s="40"/>
      <c r="B71" s="42"/>
      <c r="C71" s="38"/>
      <c r="D71" s="186"/>
      <c r="E71" s="663"/>
      <c r="F71" s="552"/>
      <c r="G71" s="610">
        <f t="shared" si="2"/>
        <v>101</v>
      </c>
      <c r="H71" s="541"/>
      <c r="I71" s="534"/>
      <c r="J71" s="325"/>
      <c r="K71" s="622">
        <f t="shared" si="28"/>
        <v>0</v>
      </c>
      <c r="L71" s="541"/>
      <c r="M71" s="534"/>
      <c r="N71" s="325"/>
      <c r="O71" s="616">
        <f t="shared" si="29"/>
        <v>0</v>
      </c>
      <c r="P71" s="576"/>
      <c r="Q71" s="633">
        <f t="shared" si="35"/>
        <v>0</v>
      </c>
      <c r="R71" s="446">
        <f t="shared" si="21"/>
        <v>101</v>
      </c>
      <c r="S71" s="208">
        <f t="shared" si="30"/>
        <v>20</v>
      </c>
      <c r="T71" s="1144"/>
      <c r="U71" s="1146"/>
      <c r="V71" s="1130"/>
    </row>
    <row r="72" spans="1:24" ht="15.75" customHeight="1" thickBot="1" x14ac:dyDescent="0.3">
      <c r="A72" s="100"/>
      <c r="B72" s="99"/>
      <c r="C72" s="98"/>
      <c r="D72" s="327"/>
      <c r="E72" s="680"/>
      <c r="F72" s="553"/>
      <c r="G72" s="614">
        <f t="shared" si="2"/>
        <v>101</v>
      </c>
      <c r="H72" s="542"/>
      <c r="I72" s="535"/>
      <c r="J72" s="574"/>
      <c r="K72" s="623">
        <f t="shared" si="28"/>
        <v>0</v>
      </c>
      <c r="L72" s="542"/>
      <c r="M72" s="535"/>
      <c r="N72" s="573"/>
      <c r="O72" s="613">
        <f t="shared" si="29"/>
        <v>0</v>
      </c>
      <c r="P72" s="585"/>
      <c r="Q72" s="630">
        <f t="shared" si="35"/>
        <v>0</v>
      </c>
      <c r="R72" s="446">
        <f t="shared" si="21"/>
        <v>101</v>
      </c>
      <c r="S72" s="208">
        <f t="shared" si="30"/>
        <v>20</v>
      </c>
      <c r="T72" s="1144"/>
      <c r="U72" s="1146"/>
      <c r="V72" s="1131"/>
    </row>
    <row r="73" spans="1:24" ht="15.75" customHeight="1" thickBot="1" x14ac:dyDescent="0.3">
      <c r="A73" s="30"/>
      <c r="B73" s="43"/>
      <c r="C73" s="101"/>
      <c r="D73" s="291"/>
      <c r="E73" s="665"/>
      <c r="F73" s="674"/>
      <c r="G73" s="615">
        <f t="shared" si="2"/>
        <v>101</v>
      </c>
      <c r="H73" s="540"/>
      <c r="I73" s="544"/>
      <c r="J73" s="572"/>
      <c r="K73" s="619">
        <f t="shared" si="28"/>
        <v>0</v>
      </c>
      <c r="L73" s="548"/>
      <c r="M73" s="536"/>
      <c r="N73" s="572"/>
      <c r="O73" s="615">
        <f t="shared" si="29"/>
        <v>0</v>
      </c>
      <c r="P73" s="584"/>
      <c r="Q73" s="627">
        <f t="shared" si="35"/>
        <v>0</v>
      </c>
      <c r="R73" s="446">
        <f t="shared" ref="R73:R76" si="42">(G73+K73+O73+Q73)</f>
        <v>101</v>
      </c>
      <c r="S73" s="208">
        <f t="shared" si="30"/>
        <v>20</v>
      </c>
      <c r="T73" s="1147">
        <f>(R73+R74+R75+R76)</f>
        <v>404</v>
      </c>
      <c r="U73" s="1145">
        <f t="shared" ref="U73" si="43">(R73+R74+R75+R76)-MIN(R73,R74,R75,R76)</f>
        <v>303</v>
      </c>
      <c r="V73" s="1129">
        <f t="shared" si="41"/>
        <v>7</v>
      </c>
    </row>
    <row r="74" spans="1:24" ht="15.75" customHeight="1" thickBot="1" x14ac:dyDescent="0.3">
      <c r="A74" s="40"/>
      <c r="B74" s="42"/>
      <c r="C74" s="38"/>
      <c r="D74" s="186"/>
      <c r="E74" s="663"/>
      <c r="F74" s="552"/>
      <c r="G74" s="616">
        <f t="shared" ref="G74:G76" si="44">IF(MIN(E74:F74)&gt;10,0,(10.1-CEILING(MIN(E74:F74),0.1))*10)</f>
        <v>101</v>
      </c>
      <c r="H74" s="541"/>
      <c r="I74" s="534"/>
      <c r="J74" s="325"/>
      <c r="K74" s="621">
        <f t="shared" ref="K74:K76" si="45">IF(MAX(H74:J74)&lt;4.2,0,(MAX(H74:J74)-425)*0.2)</f>
        <v>0</v>
      </c>
      <c r="L74" s="547"/>
      <c r="M74" s="545"/>
      <c r="N74" s="325"/>
      <c r="O74" s="616">
        <f t="shared" ref="O74:O76" si="46">IF(MAX(L74:N74)&lt;5.1,0,(MAX(L74:N74)-500)*0.1)</f>
        <v>0</v>
      </c>
      <c r="P74" s="576"/>
      <c r="Q74" s="633">
        <f t="shared" si="35"/>
        <v>0</v>
      </c>
      <c r="R74" s="446">
        <f t="shared" si="42"/>
        <v>101</v>
      </c>
      <c r="S74" s="208">
        <f t="shared" ref="S74:S76" si="47">RANK(R74,$R$9:$R$76)</f>
        <v>20</v>
      </c>
      <c r="T74" s="1147"/>
      <c r="U74" s="1146"/>
      <c r="V74" s="1130"/>
    </row>
    <row r="75" spans="1:24" ht="15.75" customHeight="1" thickBot="1" x14ac:dyDescent="0.3">
      <c r="A75" s="40"/>
      <c r="B75" s="42"/>
      <c r="C75" s="38"/>
      <c r="D75" s="186"/>
      <c r="E75" s="663"/>
      <c r="F75" s="552"/>
      <c r="G75" s="616">
        <f t="shared" si="44"/>
        <v>101</v>
      </c>
      <c r="H75" s="541"/>
      <c r="I75" s="534"/>
      <c r="J75" s="325"/>
      <c r="K75" s="622">
        <f t="shared" si="45"/>
        <v>0</v>
      </c>
      <c r="L75" s="541"/>
      <c r="M75" s="534"/>
      <c r="N75" s="325"/>
      <c r="O75" s="613">
        <f t="shared" si="46"/>
        <v>0</v>
      </c>
      <c r="P75" s="576"/>
      <c r="Q75" s="633">
        <f t="shared" si="35"/>
        <v>0</v>
      </c>
      <c r="R75" s="446">
        <f t="shared" si="42"/>
        <v>101</v>
      </c>
      <c r="S75" s="208">
        <f t="shared" si="47"/>
        <v>20</v>
      </c>
      <c r="T75" s="1147"/>
      <c r="U75" s="1146"/>
      <c r="V75" s="1130"/>
    </row>
    <row r="76" spans="1:24" ht="15.75" customHeight="1" thickBot="1" x14ac:dyDescent="0.3">
      <c r="A76" s="100"/>
      <c r="B76" s="99"/>
      <c r="C76" s="98"/>
      <c r="D76" s="327"/>
      <c r="E76" s="665"/>
      <c r="F76" s="553"/>
      <c r="G76" s="611">
        <f t="shared" si="44"/>
        <v>101</v>
      </c>
      <c r="H76" s="549"/>
      <c r="I76" s="537"/>
      <c r="J76" s="574"/>
      <c r="K76" s="625">
        <f t="shared" si="45"/>
        <v>0</v>
      </c>
      <c r="L76" s="549"/>
      <c r="M76" s="537"/>
      <c r="N76" s="569"/>
      <c r="O76" s="611">
        <f t="shared" si="46"/>
        <v>0</v>
      </c>
      <c r="P76" s="583"/>
      <c r="Q76" s="634">
        <f t="shared" si="35"/>
        <v>0</v>
      </c>
      <c r="R76" s="508">
        <f t="shared" si="42"/>
        <v>101</v>
      </c>
      <c r="S76" s="463">
        <f t="shared" si="47"/>
        <v>20</v>
      </c>
      <c r="T76" s="1148"/>
      <c r="U76" s="1146"/>
      <c r="V76" s="1131"/>
    </row>
    <row r="77" spans="1:24" x14ac:dyDescent="0.25">
      <c r="E77" s="97"/>
    </row>
    <row r="83" spans="1:3" x14ac:dyDescent="0.25">
      <c r="A83" s="96" t="s">
        <v>63</v>
      </c>
      <c r="C83" s="96">
        <v>1999</v>
      </c>
    </row>
  </sheetData>
  <mergeCells count="61">
    <mergeCell ref="T61:T64"/>
    <mergeCell ref="U61:U64"/>
    <mergeCell ref="V61:V64"/>
    <mergeCell ref="V7:V8"/>
    <mergeCell ref="V9:V12"/>
    <mergeCell ref="V13:V16"/>
    <mergeCell ref="V17:V20"/>
    <mergeCell ref="V21:V24"/>
    <mergeCell ref="V25:V28"/>
    <mergeCell ref="T57:T60"/>
    <mergeCell ref="U57:U60"/>
    <mergeCell ref="T33:T36"/>
    <mergeCell ref="U33:U36"/>
    <mergeCell ref="V29:V32"/>
    <mergeCell ref="V33:V36"/>
    <mergeCell ref="V37:V40"/>
    <mergeCell ref="V41:V44"/>
    <mergeCell ref="V53:V56"/>
    <mergeCell ref="V57:V60"/>
    <mergeCell ref="V45:V48"/>
    <mergeCell ref="V49:V52"/>
    <mergeCell ref="T37:T40"/>
    <mergeCell ref="U37:U40"/>
    <mergeCell ref="T41:T44"/>
    <mergeCell ref="U41:U44"/>
    <mergeCell ref="T53:T56"/>
    <mergeCell ref="U53:U56"/>
    <mergeCell ref="T45:T48"/>
    <mergeCell ref="U45:U48"/>
    <mergeCell ref="T49:T52"/>
    <mergeCell ref="U49:U52"/>
    <mergeCell ref="T21:T24"/>
    <mergeCell ref="U21:U24"/>
    <mergeCell ref="T25:T28"/>
    <mergeCell ref="U25:U28"/>
    <mergeCell ref="T29:T32"/>
    <mergeCell ref="U29:U32"/>
    <mergeCell ref="T9:T12"/>
    <mergeCell ref="U9:U12"/>
    <mergeCell ref="T13:T16"/>
    <mergeCell ref="U13:U16"/>
    <mergeCell ref="T17:T20"/>
    <mergeCell ref="U17:U20"/>
    <mergeCell ref="A1:U2"/>
    <mergeCell ref="A3:U3"/>
    <mergeCell ref="A4:U4"/>
    <mergeCell ref="A5:U5"/>
    <mergeCell ref="F7:G7"/>
    <mergeCell ref="J7:K7"/>
    <mergeCell ref="N7:O7"/>
    <mergeCell ref="P7:Q7"/>
    <mergeCell ref="U7:U8"/>
    <mergeCell ref="V65:V68"/>
    <mergeCell ref="T69:T72"/>
    <mergeCell ref="U69:U72"/>
    <mergeCell ref="V69:V72"/>
    <mergeCell ref="T73:T76"/>
    <mergeCell ref="U73:U76"/>
    <mergeCell ref="V73:V76"/>
    <mergeCell ref="T65:T68"/>
    <mergeCell ref="U65:U68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76"/>
  <sheetViews>
    <sheetView topLeftCell="A7" zoomScaleNormal="100" workbookViewId="0">
      <selection activeCell="AB35" sqref="AB35"/>
    </sheetView>
  </sheetViews>
  <sheetFormatPr defaultRowHeight="15" x14ac:dyDescent="0.25"/>
  <cols>
    <col min="1" max="1" width="13.28515625" style="96" customWidth="1"/>
    <col min="2" max="2" width="11.85546875" style="96" customWidth="1"/>
    <col min="3" max="3" width="7.5703125" style="96" customWidth="1"/>
    <col min="4" max="4" width="29.7109375" style="96" customWidth="1"/>
    <col min="5" max="5" width="5.140625" style="96" customWidth="1"/>
    <col min="6" max="8" width="5" style="96" customWidth="1"/>
    <col min="9" max="9" width="4.5703125" style="96" customWidth="1"/>
    <col min="10" max="10" width="4.7109375" style="96" customWidth="1"/>
    <col min="11" max="13" width="5" style="96" customWidth="1"/>
    <col min="14" max="14" width="6.28515625" style="96" customWidth="1"/>
    <col min="15" max="15" width="5.7109375" style="96" customWidth="1"/>
    <col min="16" max="16" width="5.85546875" style="96" customWidth="1"/>
    <col min="17" max="21" width="5" style="96" customWidth="1"/>
    <col min="22" max="23" width="8.5703125" style="96" customWidth="1"/>
    <col min="24" max="16384" width="9.140625" style="96"/>
  </cols>
  <sheetData>
    <row r="1" spans="1:25" x14ac:dyDescent="0.25">
      <c r="A1" s="1117" t="s">
        <v>114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  <c r="M1" s="1117"/>
      <c r="N1" s="1117"/>
      <c r="O1" s="1117"/>
      <c r="P1" s="1117"/>
      <c r="Q1" s="1117"/>
      <c r="R1" s="1117"/>
      <c r="S1" s="1117"/>
      <c r="T1" s="1117"/>
      <c r="U1" s="1117"/>
      <c r="V1" s="1117"/>
      <c r="W1" s="1117"/>
    </row>
    <row r="2" spans="1:25" x14ac:dyDescent="0.25">
      <c r="A2" s="1117"/>
      <c r="B2" s="1117"/>
      <c r="C2" s="1117"/>
      <c r="D2" s="1117"/>
      <c r="E2" s="1117"/>
      <c r="F2" s="1117"/>
      <c r="G2" s="1117"/>
      <c r="H2" s="1117"/>
      <c r="I2" s="1117"/>
      <c r="J2" s="1117"/>
      <c r="K2" s="1117"/>
      <c r="L2" s="1117"/>
      <c r="M2" s="1117"/>
      <c r="N2" s="1117"/>
      <c r="O2" s="1117"/>
      <c r="P2" s="1117"/>
      <c r="Q2" s="1117"/>
      <c r="R2" s="1117"/>
      <c r="S2" s="1117"/>
      <c r="T2" s="1117"/>
      <c r="U2" s="1117"/>
      <c r="V2" s="1117"/>
      <c r="W2" s="1117"/>
    </row>
    <row r="3" spans="1:25" x14ac:dyDescent="0.25">
      <c r="A3" s="1135" t="s">
        <v>47</v>
      </c>
      <c r="B3" s="1135"/>
      <c r="C3" s="1135"/>
      <c r="D3" s="1135"/>
      <c r="E3" s="1135"/>
      <c r="F3" s="1135"/>
      <c r="G3" s="1135"/>
      <c r="H3" s="1135"/>
      <c r="I3" s="1135"/>
      <c r="J3" s="1135"/>
      <c r="K3" s="1135"/>
      <c r="L3" s="1135"/>
      <c r="M3" s="1135"/>
      <c r="N3" s="1135"/>
      <c r="O3" s="1135"/>
      <c r="P3" s="1135"/>
      <c r="Q3" s="1135"/>
      <c r="R3" s="1135"/>
      <c r="S3" s="1135"/>
      <c r="T3" s="1135"/>
      <c r="U3" s="1135"/>
      <c r="V3" s="1135"/>
      <c r="W3" s="1135"/>
    </row>
    <row r="4" spans="1:25" x14ac:dyDescent="0.25">
      <c r="A4" s="1119" t="s">
        <v>121</v>
      </c>
      <c r="B4" s="1119"/>
      <c r="C4" s="1119"/>
      <c r="D4" s="1119"/>
      <c r="E4" s="1119"/>
      <c r="F4" s="1119"/>
      <c r="G4" s="1119"/>
      <c r="H4" s="1119"/>
      <c r="I4" s="1119"/>
      <c r="J4" s="1119"/>
      <c r="K4" s="1119"/>
      <c r="L4" s="1119"/>
      <c r="M4" s="1119"/>
      <c r="N4" s="1119"/>
      <c r="O4" s="1119"/>
      <c r="P4" s="1119"/>
      <c r="Q4" s="1119"/>
      <c r="R4" s="1119"/>
      <c r="S4" s="1119"/>
      <c r="T4" s="1119"/>
      <c r="U4" s="1119"/>
      <c r="V4" s="1119"/>
      <c r="W4" s="1119"/>
    </row>
    <row r="5" spans="1:25" x14ac:dyDescent="0.25">
      <c r="A5" s="1119" t="s">
        <v>39</v>
      </c>
      <c r="B5" s="1119"/>
      <c r="C5" s="1119"/>
      <c r="D5" s="1119"/>
      <c r="E5" s="1119"/>
      <c r="F5" s="1119"/>
      <c r="G5" s="1119"/>
      <c r="H5" s="1119"/>
      <c r="I5" s="1119"/>
      <c r="J5" s="1119"/>
      <c r="K5" s="1119"/>
      <c r="L5" s="1119"/>
      <c r="M5" s="1119"/>
      <c r="N5" s="1119"/>
      <c r="O5" s="1119"/>
      <c r="P5" s="1119"/>
      <c r="Q5" s="1119"/>
      <c r="R5" s="1119"/>
      <c r="S5" s="1119"/>
      <c r="T5" s="1119"/>
      <c r="U5" s="1119"/>
      <c r="V5" s="1119"/>
      <c r="W5" s="1119"/>
    </row>
    <row r="6" spans="1:25" ht="15.75" thickBot="1" x14ac:dyDescent="0.3">
      <c r="J6" s="96">
        <v>730</v>
      </c>
      <c r="O6" s="96">
        <v>799</v>
      </c>
      <c r="U6" s="150"/>
    </row>
    <row r="7" spans="1:25" ht="15.75" customHeight="1" x14ac:dyDescent="0.25">
      <c r="A7" s="502" t="s">
        <v>1</v>
      </c>
      <c r="B7" s="148" t="s">
        <v>2</v>
      </c>
      <c r="C7" s="148" t="s">
        <v>38</v>
      </c>
      <c r="D7" s="147" t="s">
        <v>4</v>
      </c>
      <c r="E7" s="146"/>
      <c r="F7" s="1152" t="s">
        <v>37</v>
      </c>
      <c r="G7" s="1152"/>
      <c r="H7" s="1155"/>
      <c r="I7" s="532"/>
      <c r="J7" s="546"/>
      <c r="K7" s="1150" t="s">
        <v>36</v>
      </c>
      <c r="L7" s="1150"/>
      <c r="M7" s="1156"/>
      <c r="N7" s="532"/>
      <c r="O7" s="546"/>
      <c r="P7" s="1150" t="s">
        <v>35</v>
      </c>
      <c r="Q7" s="1150"/>
      <c r="R7" s="1156"/>
      <c r="S7" s="1157" t="s">
        <v>34</v>
      </c>
      <c r="T7" s="1152"/>
      <c r="U7" s="1155"/>
      <c r="V7" s="146" t="s">
        <v>21</v>
      </c>
      <c r="W7" s="145" t="s">
        <v>7</v>
      </c>
    </row>
    <row r="8" spans="1:25" ht="15.75" thickBot="1" x14ac:dyDescent="0.3">
      <c r="A8" s="503"/>
      <c r="B8" s="143"/>
      <c r="C8" s="143"/>
      <c r="D8" s="142"/>
      <c r="E8" s="139" t="s">
        <v>30</v>
      </c>
      <c r="F8" s="141" t="s">
        <v>30</v>
      </c>
      <c r="G8" s="181" t="s">
        <v>29</v>
      </c>
      <c r="H8" s="181" t="s">
        <v>46</v>
      </c>
      <c r="I8" s="141" t="s">
        <v>30</v>
      </c>
      <c r="J8" s="141" t="s">
        <v>30</v>
      </c>
      <c r="K8" s="140" t="s">
        <v>30</v>
      </c>
      <c r="L8" s="179" t="s">
        <v>29</v>
      </c>
      <c r="M8" s="178" t="s">
        <v>46</v>
      </c>
      <c r="N8" s="635" t="s">
        <v>30</v>
      </c>
      <c r="O8" s="140" t="s">
        <v>30</v>
      </c>
      <c r="P8" s="140" t="s">
        <v>30</v>
      </c>
      <c r="Q8" s="179" t="s">
        <v>29</v>
      </c>
      <c r="R8" s="180" t="s">
        <v>46</v>
      </c>
      <c r="S8" s="140" t="s">
        <v>30</v>
      </c>
      <c r="T8" s="179" t="s">
        <v>29</v>
      </c>
      <c r="U8" s="178" t="s">
        <v>46</v>
      </c>
      <c r="V8" s="139" t="s">
        <v>28</v>
      </c>
      <c r="W8" s="138" t="s">
        <v>28</v>
      </c>
      <c r="Y8" s="378" t="s">
        <v>7</v>
      </c>
    </row>
    <row r="9" spans="1:25" ht="15.75" thickBot="1" x14ac:dyDescent="0.3">
      <c r="A9" s="1045" t="s">
        <v>97</v>
      </c>
      <c r="B9" s="1215" t="s">
        <v>75</v>
      </c>
      <c r="C9" s="1217">
        <v>1999</v>
      </c>
      <c r="D9" s="985" t="s">
        <v>130</v>
      </c>
      <c r="E9" s="662">
        <v>4.1900000000000004</v>
      </c>
      <c r="F9" s="445">
        <v>4.38</v>
      </c>
      <c r="G9" s="1196">
        <f>IF(MIN(E9:F9)&gt;10,0,(10.1-CEILING(MIN(E9:F9),0.1))*10)</f>
        <v>58.999999999999993</v>
      </c>
      <c r="H9" s="683">
        <v>1</v>
      </c>
      <c r="I9" s="845">
        <v>665</v>
      </c>
      <c r="J9" s="846">
        <v>712</v>
      </c>
      <c r="K9" s="638">
        <v>711</v>
      </c>
      <c r="L9" s="1228">
        <v>57</v>
      </c>
      <c r="M9" s="688">
        <v>1</v>
      </c>
      <c r="N9" s="639">
        <v>1042</v>
      </c>
      <c r="O9" s="640">
        <v>1042</v>
      </c>
      <c r="P9" s="652">
        <v>986</v>
      </c>
      <c r="Q9" s="1228">
        <v>54</v>
      </c>
      <c r="R9" s="693">
        <v>2</v>
      </c>
      <c r="S9" s="654">
        <v>43</v>
      </c>
      <c r="T9" s="1231">
        <f>S9</f>
        <v>43</v>
      </c>
      <c r="U9" s="698"/>
      <c r="V9" s="1233">
        <f>(G9+L9+Q9+T9)</f>
        <v>213</v>
      </c>
      <c r="W9" s="176">
        <f>RANK(V9,$V$9:$V$28)</f>
        <v>1</v>
      </c>
      <c r="Y9" s="377">
        <f>W9</f>
        <v>1</v>
      </c>
    </row>
    <row r="10" spans="1:25" ht="15.75" thickBot="1" x14ac:dyDescent="0.3">
      <c r="A10" s="900" t="s">
        <v>100</v>
      </c>
      <c r="B10" s="901" t="s">
        <v>101</v>
      </c>
      <c r="C10" s="1002">
        <v>1999</v>
      </c>
      <c r="D10" s="1031" t="s">
        <v>20</v>
      </c>
      <c r="E10" s="706">
        <v>4.66</v>
      </c>
      <c r="F10" s="445">
        <v>4.2</v>
      </c>
      <c r="G10" s="1196">
        <f>IF(MIN(E10:F10)&gt;10,0,(10.1-CEILING(MIN(E10:F10),0.1))*10)</f>
        <v>58.999999999999993</v>
      </c>
      <c r="H10" s="683">
        <v>2</v>
      </c>
      <c r="I10" s="845">
        <v>660</v>
      </c>
      <c r="J10" s="846">
        <v>669</v>
      </c>
      <c r="K10" s="638">
        <v>681</v>
      </c>
      <c r="L10" s="1228">
        <v>51</v>
      </c>
      <c r="M10" s="688"/>
      <c r="N10" s="639"/>
      <c r="O10" s="640">
        <v>894</v>
      </c>
      <c r="P10" s="652">
        <v>872</v>
      </c>
      <c r="Q10" s="1228">
        <v>39</v>
      </c>
      <c r="R10" s="693"/>
      <c r="S10" s="654">
        <v>60</v>
      </c>
      <c r="T10" s="1231">
        <f>S10</f>
        <v>60</v>
      </c>
      <c r="U10" s="697">
        <v>1</v>
      </c>
      <c r="V10" s="1233">
        <f>(G10+L10+Q10+T10)</f>
        <v>209</v>
      </c>
      <c r="W10" s="176">
        <f>RANK(V10,$V$9:$V$28)</f>
        <v>2</v>
      </c>
      <c r="Y10" s="377">
        <f>W10</f>
        <v>2</v>
      </c>
    </row>
    <row r="11" spans="1:25" ht="15.75" thickBot="1" x14ac:dyDescent="0.3">
      <c r="A11" s="900" t="s">
        <v>60</v>
      </c>
      <c r="B11" s="901" t="s">
        <v>50</v>
      </c>
      <c r="C11" s="1002">
        <v>2000</v>
      </c>
      <c r="D11" s="993" t="s">
        <v>20</v>
      </c>
      <c r="E11" s="705">
        <v>5.94</v>
      </c>
      <c r="F11" s="445"/>
      <c r="G11" s="1196">
        <f>IF(MIN(E11:F11)&gt;10,0,(10.1-CEILING(MIN(E11:F11),0.1))*10)</f>
        <v>41</v>
      </c>
      <c r="H11" s="683"/>
      <c r="I11" s="641">
        <v>701</v>
      </c>
      <c r="J11" s="642">
        <v>684</v>
      </c>
      <c r="K11" s="638">
        <v>710</v>
      </c>
      <c r="L11" s="1228">
        <v>57</v>
      </c>
      <c r="M11" s="688">
        <v>2</v>
      </c>
      <c r="N11" s="639">
        <v>1013</v>
      </c>
      <c r="O11" s="640">
        <v>1052</v>
      </c>
      <c r="P11" s="652">
        <v>1077</v>
      </c>
      <c r="Q11" s="1228">
        <v>57</v>
      </c>
      <c r="R11" s="693">
        <v>1</v>
      </c>
      <c r="S11" s="654">
        <v>53</v>
      </c>
      <c r="T11" s="1231">
        <f>S11</f>
        <v>53</v>
      </c>
      <c r="U11" s="697">
        <v>3</v>
      </c>
      <c r="V11" s="1234">
        <f>(G11+L11+Q11+T11)</f>
        <v>208</v>
      </c>
      <c r="W11" s="176">
        <f>RANK(V11,$V$9:$V$28)</f>
        <v>3</v>
      </c>
      <c r="Y11" s="377">
        <f>W11</f>
        <v>3</v>
      </c>
    </row>
    <row r="12" spans="1:25" ht="15.75" thickBot="1" x14ac:dyDescent="0.3">
      <c r="A12" s="1213" t="s">
        <v>131</v>
      </c>
      <c r="B12" s="1039" t="s">
        <v>49</v>
      </c>
      <c r="C12" s="1028">
        <v>2001</v>
      </c>
      <c r="D12" s="1001" t="s">
        <v>130</v>
      </c>
      <c r="E12" s="673">
        <v>5.22</v>
      </c>
      <c r="F12" s="445">
        <v>6.02</v>
      </c>
      <c r="G12" s="1196">
        <f>IF(MIN(E12:F12)&gt;10,0,(10.1-CEILING(MIN(E12:F12),0.1))*10)</f>
        <v>47.999999999999986</v>
      </c>
      <c r="H12" s="684"/>
      <c r="I12" s="641">
        <v>617</v>
      </c>
      <c r="J12" s="642">
        <v>646</v>
      </c>
      <c r="K12" s="638"/>
      <c r="L12" s="1228">
        <v>43</v>
      </c>
      <c r="M12" s="689"/>
      <c r="N12" s="639"/>
      <c r="O12" s="640">
        <v>964</v>
      </c>
      <c r="P12" s="652">
        <v>1018</v>
      </c>
      <c r="Q12" s="1228">
        <v>51</v>
      </c>
      <c r="R12" s="694"/>
      <c r="S12" s="654">
        <v>47</v>
      </c>
      <c r="T12" s="1231">
        <f>S12</f>
        <v>47</v>
      </c>
      <c r="U12" s="698"/>
      <c r="V12" s="1234">
        <f>(G12+L12+Q12+T12)</f>
        <v>189</v>
      </c>
      <c r="W12" s="176">
        <f>RANK(V12,$V$9:$V$28)</f>
        <v>4</v>
      </c>
      <c r="Y12" s="377">
        <f>W12</f>
        <v>4</v>
      </c>
    </row>
    <row r="13" spans="1:25" ht="15.75" thickBot="1" x14ac:dyDescent="0.3">
      <c r="A13" s="1003" t="s">
        <v>95</v>
      </c>
      <c r="B13" s="1004" t="s">
        <v>96</v>
      </c>
      <c r="C13" s="1038">
        <v>1999</v>
      </c>
      <c r="D13" s="1005" t="s">
        <v>130</v>
      </c>
      <c r="E13" s="1225">
        <v>4.76</v>
      </c>
      <c r="F13" s="445">
        <v>4.2</v>
      </c>
      <c r="G13" s="1196">
        <f>IF(MIN(E13:F13)&gt;10,0,(10.1-CEILING(MIN(E13:F13),0.1))*10)</f>
        <v>58.999999999999993</v>
      </c>
      <c r="H13" s="684">
        <v>3</v>
      </c>
      <c r="I13" s="641">
        <v>608</v>
      </c>
      <c r="J13" s="642">
        <v>618</v>
      </c>
      <c r="K13" s="638">
        <v>642</v>
      </c>
      <c r="L13" s="1228">
        <v>43</v>
      </c>
      <c r="M13" s="689"/>
      <c r="N13" s="639">
        <v>882</v>
      </c>
      <c r="O13" s="640">
        <v>883</v>
      </c>
      <c r="P13" s="652">
        <v>918</v>
      </c>
      <c r="Q13" s="1228">
        <v>41</v>
      </c>
      <c r="R13" s="885"/>
      <c r="S13" s="654">
        <v>43</v>
      </c>
      <c r="T13" s="1231">
        <f>S13</f>
        <v>43</v>
      </c>
      <c r="U13" s="698"/>
      <c r="V13" s="1234">
        <f>(G13+L13+Q13+T13)</f>
        <v>186</v>
      </c>
      <c r="W13" s="176">
        <f>RANK(V13,$V$9:$V$28)</f>
        <v>5</v>
      </c>
      <c r="Y13" s="377">
        <f>W13</f>
        <v>5</v>
      </c>
    </row>
    <row r="14" spans="1:25" ht="15.75" thickBot="1" x14ac:dyDescent="0.3">
      <c r="A14" s="916" t="s">
        <v>65</v>
      </c>
      <c r="B14" s="1006" t="s">
        <v>49</v>
      </c>
      <c r="C14" s="1022">
        <v>2000</v>
      </c>
      <c r="D14" s="935" t="s">
        <v>104</v>
      </c>
      <c r="E14" s="704">
        <v>4.93</v>
      </c>
      <c r="F14" s="445">
        <v>4.78</v>
      </c>
      <c r="G14" s="1196">
        <f>IF(MIN(E14:F14)&gt;10,0,(10.1-CEILING(MIN(E14:F14),0.1))*10)</f>
        <v>52.999999999999986</v>
      </c>
      <c r="H14" s="684"/>
      <c r="I14" s="641">
        <v>635</v>
      </c>
      <c r="J14" s="642">
        <v>638</v>
      </c>
      <c r="K14" s="638">
        <v>643</v>
      </c>
      <c r="L14" s="1228">
        <v>43</v>
      </c>
      <c r="M14" s="689"/>
      <c r="N14" s="639">
        <v>782</v>
      </c>
      <c r="O14" s="640">
        <v>803</v>
      </c>
      <c r="P14" s="652">
        <v>817</v>
      </c>
      <c r="Q14" s="1228">
        <v>31</v>
      </c>
      <c r="R14" s="694"/>
      <c r="S14" s="654">
        <v>58</v>
      </c>
      <c r="T14" s="1231">
        <f>S14</f>
        <v>58</v>
      </c>
      <c r="U14" s="697">
        <v>2</v>
      </c>
      <c r="V14" s="1234">
        <f>(G14+L14+Q14+T14)</f>
        <v>185</v>
      </c>
      <c r="W14" s="176">
        <f>RANK(V14,$V$9:$V$28)</f>
        <v>6</v>
      </c>
      <c r="Y14" s="377">
        <f>W14</f>
        <v>6</v>
      </c>
    </row>
    <row r="15" spans="1:25" ht="15.75" thickBot="1" x14ac:dyDescent="0.3">
      <c r="A15" s="916" t="s">
        <v>102</v>
      </c>
      <c r="B15" s="1023" t="s">
        <v>103</v>
      </c>
      <c r="C15" s="1022">
        <v>2001</v>
      </c>
      <c r="D15" s="935" t="s">
        <v>104</v>
      </c>
      <c r="E15" s="704">
        <v>6</v>
      </c>
      <c r="F15" s="445">
        <v>6.62</v>
      </c>
      <c r="G15" s="1196">
        <f>IF(MIN(E15:F15)&gt;10,0,(10.1-CEILING(MIN(E15:F15),0.1))*10)</f>
        <v>41</v>
      </c>
      <c r="H15" s="683"/>
      <c r="I15" s="845">
        <v>665</v>
      </c>
      <c r="J15" s="846"/>
      <c r="K15" s="638"/>
      <c r="L15" s="1228">
        <v>47</v>
      </c>
      <c r="M15" s="689"/>
      <c r="N15" s="639">
        <v>867</v>
      </c>
      <c r="O15" s="640">
        <v>886</v>
      </c>
      <c r="P15" s="652">
        <v>915</v>
      </c>
      <c r="Q15" s="1228">
        <v>41</v>
      </c>
      <c r="R15" s="693"/>
      <c r="S15" s="654">
        <v>50</v>
      </c>
      <c r="T15" s="1231">
        <f>S15</f>
        <v>50</v>
      </c>
      <c r="U15" s="697"/>
      <c r="V15" s="1234">
        <f>(G15+L15+Q15+T15)</f>
        <v>179</v>
      </c>
      <c r="W15" s="176">
        <f>RANK(V15,$V$9:$V$28)</f>
        <v>7</v>
      </c>
      <c r="Y15" s="377">
        <f>W15</f>
        <v>7</v>
      </c>
    </row>
    <row r="16" spans="1:25" ht="15.75" thickBot="1" x14ac:dyDescent="0.3">
      <c r="A16" s="1008" t="s">
        <v>98</v>
      </c>
      <c r="B16" s="967" t="s">
        <v>99</v>
      </c>
      <c r="C16" s="968">
        <v>2000</v>
      </c>
      <c r="D16" s="1222" t="s">
        <v>130</v>
      </c>
      <c r="E16" s="705">
        <v>5.16</v>
      </c>
      <c r="F16" s="445">
        <v>5.18</v>
      </c>
      <c r="G16" s="1196">
        <f>IF(MIN(E16:F16)&gt;10,0,(10.1-CEILING(MIN(E16:F16),0.1))*10)</f>
        <v>48.999999999999993</v>
      </c>
      <c r="H16" s="683"/>
      <c r="I16" s="845">
        <v>608</v>
      </c>
      <c r="J16" s="846">
        <v>625</v>
      </c>
      <c r="K16" s="638">
        <v>634</v>
      </c>
      <c r="L16" s="1228">
        <v>41</v>
      </c>
      <c r="M16" s="689"/>
      <c r="N16" s="639">
        <v>802</v>
      </c>
      <c r="O16" s="640">
        <v>805</v>
      </c>
      <c r="P16" s="652">
        <v>854</v>
      </c>
      <c r="Q16" s="1228">
        <v>35</v>
      </c>
      <c r="R16" s="694"/>
      <c r="S16" s="654">
        <v>47</v>
      </c>
      <c r="T16" s="1231">
        <f>S16</f>
        <v>47</v>
      </c>
      <c r="U16" s="698"/>
      <c r="V16" s="1234">
        <f>(G16+L16+Q16+T16)</f>
        <v>172</v>
      </c>
      <c r="W16" s="176">
        <f>RANK(V16,$V$9:$V$28)</f>
        <v>8</v>
      </c>
      <c r="Y16" s="377">
        <f>W16</f>
        <v>8</v>
      </c>
    </row>
    <row r="17" spans="1:25" ht="15.75" thickBot="1" x14ac:dyDescent="0.3">
      <c r="A17" s="1024" t="s">
        <v>66</v>
      </c>
      <c r="B17" s="1032" t="s">
        <v>64</v>
      </c>
      <c r="C17" s="1033">
        <v>1999</v>
      </c>
      <c r="D17" s="1040" t="s">
        <v>104</v>
      </c>
      <c r="E17" s="705">
        <v>7.33</v>
      </c>
      <c r="F17" s="445">
        <v>8.68</v>
      </c>
      <c r="G17" s="1196">
        <f>IF(MIN(E17:F17)&gt;10,0,(10.1-CEILING(MIN(E17:F17),0.1))*10)</f>
        <v>26.999999999999993</v>
      </c>
      <c r="H17" s="683"/>
      <c r="I17" s="879">
        <v>622</v>
      </c>
      <c r="J17" s="880">
        <v>648</v>
      </c>
      <c r="K17" s="638">
        <v>666</v>
      </c>
      <c r="L17" s="1228">
        <v>47</v>
      </c>
      <c r="M17" s="689"/>
      <c r="N17" s="639">
        <v>933</v>
      </c>
      <c r="O17" s="640">
        <v>970</v>
      </c>
      <c r="P17" s="652">
        <v>1022</v>
      </c>
      <c r="Q17" s="1228">
        <v>52</v>
      </c>
      <c r="R17" s="693">
        <v>3</v>
      </c>
      <c r="S17" s="654">
        <v>46</v>
      </c>
      <c r="T17" s="1231">
        <f>S17</f>
        <v>46</v>
      </c>
      <c r="U17" s="698"/>
      <c r="V17" s="1234">
        <f>(G17+L17+Q17+T17)</f>
        <v>172</v>
      </c>
      <c r="W17" s="176">
        <f>RANK(V17,$V$9:$V$28)</f>
        <v>8</v>
      </c>
      <c r="Y17" s="377">
        <f>W17</f>
        <v>8</v>
      </c>
    </row>
    <row r="18" spans="1:25" ht="15.75" thickBot="1" x14ac:dyDescent="0.3">
      <c r="A18" s="916" t="s">
        <v>132</v>
      </c>
      <c r="B18" s="1006" t="s">
        <v>133</v>
      </c>
      <c r="C18" s="1022">
        <v>2003</v>
      </c>
      <c r="D18" s="959" t="s">
        <v>138</v>
      </c>
      <c r="E18" s="665">
        <v>7.67</v>
      </c>
      <c r="F18" s="445">
        <v>6.97</v>
      </c>
      <c r="G18" s="1196">
        <f>IF(MIN(E18:F18)&gt;10,0,(10.1-CEILING(MIN(E18:F18),0.1))*10)</f>
        <v>30.999999999999996</v>
      </c>
      <c r="H18" s="683"/>
      <c r="I18" s="845">
        <v>606</v>
      </c>
      <c r="J18" s="846">
        <v>660</v>
      </c>
      <c r="K18" s="638">
        <v>688</v>
      </c>
      <c r="L18" s="1228">
        <v>51</v>
      </c>
      <c r="M18" s="688">
        <v>3</v>
      </c>
      <c r="N18" s="847">
        <v>782</v>
      </c>
      <c r="O18" s="848">
        <v>806</v>
      </c>
      <c r="P18" s="652">
        <v>872</v>
      </c>
      <c r="Q18" s="1228">
        <v>37</v>
      </c>
      <c r="R18" s="693"/>
      <c r="S18" s="654">
        <v>44</v>
      </c>
      <c r="T18" s="1231">
        <f>S18</f>
        <v>44</v>
      </c>
      <c r="U18" s="697"/>
      <c r="V18" s="1233">
        <f>(G18+L18+Q18+T18)</f>
        <v>163</v>
      </c>
      <c r="W18" s="176">
        <f>RANK(V18,$V$9:$V$28)</f>
        <v>10</v>
      </c>
      <c r="Y18" s="377">
        <f>W18</f>
        <v>10</v>
      </c>
    </row>
    <row r="19" spans="1:25" ht="15.75" thickBot="1" x14ac:dyDescent="0.3">
      <c r="A19" s="900" t="s">
        <v>128</v>
      </c>
      <c r="B19" s="960" t="s">
        <v>129</v>
      </c>
      <c r="C19" s="1000">
        <v>2000</v>
      </c>
      <c r="D19" s="993" t="s">
        <v>138</v>
      </c>
      <c r="E19" s="708">
        <v>5.42</v>
      </c>
      <c r="F19" s="445">
        <v>6.09</v>
      </c>
      <c r="G19" s="1196">
        <f>IF(MIN(E19:F19)&gt;10,0,(10.1-CEILING(MIN(E19:F19),0.1))*10)</f>
        <v>46</v>
      </c>
      <c r="H19" s="683"/>
      <c r="I19" s="641">
        <v>603</v>
      </c>
      <c r="J19" s="642">
        <v>619</v>
      </c>
      <c r="K19" s="638">
        <v>630</v>
      </c>
      <c r="L19" s="1228">
        <v>41</v>
      </c>
      <c r="M19" s="689"/>
      <c r="N19" s="639">
        <v>755</v>
      </c>
      <c r="O19" s="640">
        <v>802</v>
      </c>
      <c r="P19" s="652">
        <v>777</v>
      </c>
      <c r="Q19" s="1228">
        <v>30</v>
      </c>
      <c r="R19" s="885"/>
      <c r="S19" s="654">
        <v>41</v>
      </c>
      <c r="T19" s="1231">
        <f>S19</f>
        <v>41</v>
      </c>
      <c r="U19" s="698"/>
      <c r="V19" s="1234">
        <f>(G19+L19+Q19+T19)</f>
        <v>158</v>
      </c>
      <c r="W19" s="176">
        <f>RANK(V19,$V$9:$V$28)</f>
        <v>11</v>
      </c>
      <c r="Y19" s="377">
        <f>W19</f>
        <v>11</v>
      </c>
    </row>
    <row r="20" spans="1:25" ht="15.75" thickBot="1" x14ac:dyDescent="0.3">
      <c r="A20" s="1035" t="s">
        <v>163</v>
      </c>
      <c r="B20" s="981" t="s">
        <v>96</v>
      </c>
      <c r="C20" s="1028">
        <v>2004</v>
      </c>
      <c r="D20" s="1220" t="s">
        <v>127</v>
      </c>
      <c r="E20" s="706"/>
      <c r="F20" s="445"/>
      <c r="G20" s="1196">
        <f>IF(MIN(E20:F20)&gt;10,0,(10.1-CEILING(MIN(E20:F20),0.1))*10)</f>
        <v>101</v>
      </c>
      <c r="H20" s="683"/>
      <c r="I20" s="845"/>
      <c r="J20" s="846"/>
      <c r="K20" s="638"/>
      <c r="L20" s="1228">
        <v>0</v>
      </c>
      <c r="M20" s="688"/>
      <c r="N20" s="847"/>
      <c r="O20" s="848"/>
      <c r="P20" s="652"/>
      <c r="Q20" s="1228">
        <v>0</v>
      </c>
      <c r="R20" s="693"/>
      <c r="S20" s="654">
        <v>47</v>
      </c>
      <c r="T20" s="1231">
        <f>S20</f>
        <v>47</v>
      </c>
      <c r="U20" s="697"/>
      <c r="V20" s="1234">
        <f>(G20+L20+Q20+T20)</f>
        <v>148</v>
      </c>
      <c r="W20" s="176">
        <f>RANK(V20,$V$9:$V$28)</f>
        <v>12</v>
      </c>
      <c r="Y20" s="377">
        <f>W20</f>
        <v>12</v>
      </c>
    </row>
    <row r="21" spans="1:25" ht="15.75" thickBot="1" x14ac:dyDescent="0.3">
      <c r="A21" s="1045" t="s">
        <v>118</v>
      </c>
      <c r="B21" s="1055" t="s">
        <v>119</v>
      </c>
      <c r="C21" s="1218">
        <v>2001</v>
      </c>
      <c r="D21" s="1223" t="s">
        <v>20</v>
      </c>
      <c r="E21" s="704">
        <v>6.78</v>
      </c>
      <c r="F21" s="445">
        <v>6.84</v>
      </c>
      <c r="G21" s="1196">
        <f>IF(MIN(E21:F21)&gt;10,0,(10.1-CEILING(MIN(E21:F21),0.1))*10)</f>
        <v>32.999999999999986</v>
      </c>
      <c r="H21" s="683"/>
      <c r="I21" s="845">
        <v>605</v>
      </c>
      <c r="J21" s="846">
        <v>638</v>
      </c>
      <c r="K21" s="638">
        <v>645</v>
      </c>
      <c r="L21" s="1228">
        <v>43</v>
      </c>
      <c r="M21" s="688"/>
      <c r="N21" s="639">
        <v>778</v>
      </c>
      <c r="O21" s="640">
        <v>803</v>
      </c>
      <c r="P21" s="652">
        <v>794</v>
      </c>
      <c r="Q21" s="1228">
        <v>30</v>
      </c>
      <c r="R21" s="693"/>
      <c r="S21" s="654">
        <v>41</v>
      </c>
      <c r="T21" s="1231">
        <f>S21</f>
        <v>41</v>
      </c>
      <c r="U21" s="698"/>
      <c r="V21" s="1234">
        <f>(G21+L21+Q21+T21)</f>
        <v>147</v>
      </c>
      <c r="W21" s="176">
        <f>RANK(V21,$V$9:$V$28)</f>
        <v>13</v>
      </c>
      <c r="Y21" s="377">
        <f>W21</f>
        <v>13</v>
      </c>
    </row>
    <row r="22" spans="1:25" ht="15.75" thickBot="1" x14ac:dyDescent="0.3">
      <c r="A22" s="916" t="s">
        <v>116</v>
      </c>
      <c r="B22" s="917" t="s">
        <v>117</v>
      </c>
      <c r="C22" s="909">
        <v>1999</v>
      </c>
      <c r="D22" s="976" t="s">
        <v>20</v>
      </c>
      <c r="E22" s="704">
        <v>5.66</v>
      </c>
      <c r="F22" s="445">
        <v>5.7</v>
      </c>
      <c r="G22" s="1196">
        <f>IF(MIN(E22:F22)&gt;10,0,(10.1-CEILING(MIN(E22:F22),0.1))*10)</f>
        <v>43.999999999999993</v>
      </c>
      <c r="H22" s="683"/>
      <c r="I22" s="845">
        <v>596</v>
      </c>
      <c r="J22" s="846"/>
      <c r="K22" s="638">
        <v>634</v>
      </c>
      <c r="L22" s="1228">
        <v>41</v>
      </c>
      <c r="M22" s="689"/>
      <c r="N22" s="847">
        <v>626</v>
      </c>
      <c r="O22" s="848">
        <v>657</v>
      </c>
      <c r="P22" s="652"/>
      <c r="Q22" s="1228">
        <v>15</v>
      </c>
      <c r="R22" s="693"/>
      <c r="S22" s="654">
        <v>42</v>
      </c>
      <c r="T22" s="1231">
        <f>S22</f>
        <v>42</v>
      </c>
      <c r="U22" s="697"/>
      <c r="V22" s="1233">
        <f>(G22+L22+Q22+T22)</f>
        <v>142</v>
      </c>
      <c r="W22" s="176">
        <f>RANK(V22,$V$9:$V$28)</f>
        <v>14</v>
      </c>
      <c r="Y22" s="377">
        <f>W22</f>
        <v>14</v>
      </c>
    </row>
    <row r="23" spans="1:25" ht="15.75" thickBot="1" x14ac:dyDescent="0.3">
      <c r="A23" s="900" t="s">
        <v>134</v>
      </c>
      <c r="B23" s="901" t="s">
        <v>135</v>
      </c>
      <c r="C23" s="1002">
        <v>2003</v>
      </c>
      <c r="D23" s="1041" t="s">
        <v>138</v>
      </c>
      <c r="E23" s="708">
        <v>5.83</v>
      </c>
      <c r="F23" s="445">
        <v>5.0199999999999996</v>
      </c>
      <c r="G23" s="1196">
        <f>IF(MIN(E23:F23)&gt;10,0,(10.1-CEILING(MIN(E23:F23),0.1))*10)</f>
        <v>49.999999999999993</v>
      </c>
      <c r="H23" s="684"/>
      <c r="I23" s="641">
        <v>614</v>
      </c>
      <c r="J23" s="642">
        <v>625</v>
      </c>
      <c r="K23" s="638">
        <v>626</v>
      </c>
      <c r="L23" s="1228">
        <v>39</v>
      </c>
      <c r="M23" s="689"/>
      <c r="N23" s="639"/>
      <c r="O23" s="640"/>
      <c r="P23" s="652"/>
      <c r="Q23" s="1228">
        <v>0</v>
      </c>
      <c r="R23" s="694"/>
      <c r="S23" s="654">
        <v>47</v>
      </c>
      <c r="T23" s="1231">
        <f>S23</f>
        <v>47</v>
      </c>
      <c r="U23" s="698"/>
      <c r="V23" s="1234">
        <f>(G23+L23+Q23+T23)</f>
        <v>136</v>
      </c>
      <c r="W23" s="176">
        <f>RANK(V23,$V$9:$V$28)</f>
        <v>15</v>
      </c>
      <c r="Y23" s="377">
        <f>W23</f>
        <v>15</v>
      </c>
    </row>
    <row r="24" spans="1:25" ht="15.75" thickBot="1" x14ac:dyDescent="0.3">
      <c r="A24" s="1214" t="s">
        <v>148</v>
      </c>
      <c r="B24" s="1216" t="s">
        <v>149</v>
      </c>
      <c r="C24" s="1219">
        <v>2002</v>
      </c>
      <c r="D24" s="1224" t="s">
        <v>104</v>
      </c>
      <c r="E24" s="709">
        <v>8.42</v>
      </c>
      <c r="F24" s="445">
        <v>9.82</v>
      </c>
      <c r="G24" s="1196">
        <f>IF(MIN(E24:F24)&gt;10,0,(10.1-CEILING(MIN(E24:F24),0.1))*10)</f>
        <v>15.999999999999996</v>
      </c>
      <c r="H24" s="684"/>
      <c r="I24" s="641">
        <v>631</v>
      </c>
      <c r="J24" s="642">
        <v>638</v>
      </c>
      <c r="K24" s="638">
        <v>636</v>
      </c>
      <c r="L24" s="1228">
        <v>41</v>
      </c>
      <c r="M24" s="689"/>
      <c r="N24" s="639">
        <v>718</v>
      </c>
      <c r="O24" s="640">
        <v>741</v>
      </c>
      <c r="P24" s="652">
        <v>757</v>
      </c>
      <c r="Q24" s="1228">
        <v>25</v>
      </c>
      <c r="R24" s="694"/>
      <c r="S24" s="654">
        <v>41</v>
      </c>
      <c r="T24" s="1231">
        <f>S24</f>
        <v>41</v>
      </c>
      <c r="U24" s="698"/>
      <c r="V24" s="1234">
        <f>(G24+L24+Q24+T24)</f>
        <v>123</v>
      </c>
      <c r="W24" s="176">
        <f>RANK(V24,$V$9:$V$28)</f>
        <v>16</v>
      </c>
      <c r="Y24" s="377">
        <f>W24</f>
        <v>16</v>
      </c>
    </row>
    <row r="25" spans="1:25" ht="15.75" thickBot="1" x14ac:dyDescent="0.3">
      <c r="A25" s="1024" t="s">
        <v>125</v>
      </c>
      <c r="B25" s="1025" t="s">
        <v>117</v>
      </c>
      <c r="C25" s="1026">
        <v>2004</v>
      </c>
      <c r="D25" s="1034" t="s">
        <v>127</v>
      </c>
      <c r="E25" s="1226">
        <v>6.41</v>
      </c>
      <c r="F25" s="445">
        <v>7.41</v>
      </c>
      <c r="G25" s="1196">
        <f>IF(MIN(E25:F25)&gt;10,0,(10.1-CEILING(MIN(E25:F25),0.1))*10)</f>
        <v>36</v>
      </c>
      <c r="H25" s="683"/>
      <c r="I25" s="845"/>
      <c r="J25" s="846">
        <v>582</v>
      </c>
      <c r="K25" s="638">
        <v>577</v>
      </c>
      <c r="L25" s="1228">
        <v>31</v>
      </c>
      <c r="M25" s="688"/>
      <c r="N25" s="639"/>
      <c r="O25" s="640">
        <v>610</v>
      </c>
      <c r="P25" s="652">
        <v>595</v>
      </c>
      <c r="Q25" s="1228">
        <v>11</v>
      </c>
      <c r="R25" s="694"/>
      <c r="S25" s="654">
        <v>43</v>
      </c>
      <c r="T25" s="1231">
        <f>S25</f>
        <v>43</v>
      </c>
      <c r="U25" s="698"/>
      <c r="V25" s="1233">
        <f>(G25+L25+Q25+T25)</f>
        <v>121</v>
      </c>
      <c r="W25" s="176">
        <f>RANK(V25,$V$9:$V$28)</f>
        <v>17</v>
      </c>
      <c r="Y25" s="377">
        <f>W25</f>
        <v>17</v>
      </c>
    </row>
    <row r="26" spans="1:25" ht="15.75" thickBot="1" x14ac:dyDescent="0.3">
      <c r="A26" s="958" t="s">
        <v>136</v>
      </c>
      <c r="B26" s="917" t="s">
        <v>137</v>
      </c>
      <c r="C26" s="909">
        <v>2002</v>
      </c>
      <c r="D26" s="1059" t="s">
        <v>138</v>
      </c>
      <c r="E26" s="714">
        <v>8.89</v>
      </c>
      <c r="F26" s="445">
        <v>9.6999999999999993</v>
      </c>
      <c r="G26" s="1196">
        <f>IF(MIN(E26:F26)&gt;10,0,(10.1-CEILING(MIN(E26:F26),0.1))*10)</f>
        <v>11.999999999999993</v>
      </c>
      <c r="H26" s="684"/>
      <c r="I26" s="845">
        <v>534</v>
      </c>
      <c r="J26" s="846"/>
      <c r="K26" s="638">
        <v>563</v>
      </c>
      <c r="L26" s="1228">
        <v>27</v>
      </c>
      <c r="M26" s="688"/>
      <c r="N26" s="639"/>
      <c r="O26" s="640">
        <v>708</v>
      </c>
      <c r="P26" s="652">
        <v>711</v>
      </c>
      <c r="Q26" s="1228">
        <v>21</v>
      </c>
      <c r="R26" s="694"/>
      <c r="S26" s="654">
        <v>44</v>
      </c>
      <c r="T26" s="1231">
        <f>S26</f>
        <v>44</v>
      </c>
      <c r="U26" s="698"/>
      <c r="V26" s="1233">
        <f>(G26+L26+Q26+T26)</f>
        <v>104</v>
      </c>
      <c r="W26" s="176">
        <f>RANK(V26,$V$9:$V$28)</f>
        <v>18</v>
      </c>
      <c r="Y26" s="377">
        <f>W26</f>
        <v>18</v>
      </c>
    </row>
    <row r="27" spans="1:25" ht="15.75" thickBot="1" x14ac:dyDescent="0.3">
      <c r="A27" s="995" t="s">
        <v>123</v>
      </c>
      <c r="B27" s="1013" t="s">
        <v>124</v>
      </c>
      <c r="C27" s="997">
        <v>2003</v>
      </c>
      <c r="D27" s="1014" t="s">
        <v>127</v>
      </c>
      <c r="E27" s="884">
        <v>7.07</v>
      </c>
      <c r="F27" s="445">
        <v>8.59</v>
      </c>
      <c r="G27" s="1196">
        <f>IF(MIN(E27:F27)&gt;10,0,(10.1-CEILING(MIN(E27:F27),0.1))*10)</f>
        <v>29.999999999999993</v>
      </c>
      <c r="H27" s="684"/>
      <c r="I27" s="845">
        <v>482</v>
      </c>
      <c r="J27" s="846">
        <v>465</v>
      </c>
      <c r="K27" s="638">
        <v>547</v>
      </c>
      <c r="L27" s="1228">
        <v>23</v>
      </c>
      <c r="M27" s="689"/>
      <c r="N27" s="639">
        <v>690</v>
      </c>
      <c r="O27" s="640">
        <v>691</v>
      </c>
      <c r="P27" s="652">
        <v>582</v>
      </c>
      <c r="Q27" s="1228">
        <v>19</v>
      </c>
      <c r="R27" s="694"/>
      <c r="S27" s="654">
        <v>26</v>
      </c>
      <c r="T27" s="1231">
        <f>S27</f>
        <v>26</v>
      </c>
      <c r="U27" s="697"/>
      <c r="V27" s="1233">
        <f>(G27+L27+Q27+T27)</f>
        <v>98</v>
      </c>
      <c r="W27" s="176">
        <f>RANK(V27,$V$9:$V$28)</f>
        <v>19</v>
      </c>
      <c r="Y27" s="377">
        <f>W27</f>
        <v>19</v>
      </c>
    </row>
    <row r="28" spans="1:25" ht="15.75" thickBot="1" x14ac:dyDescent="0.3">
      <c r="A28" s="980" t="s">
        <v>126</v>
      </c>
      <c r="B28" s="1036" t="s">
        <v>117</v>
      </c>
      <c r="C28" s="1037">
        <v>2004</v>
      </c>
      <c r="D28" s="1221" t="s">
        <v>127</v>
      </c>
      <c r="E28" s="661">
        <v>8.76</v>
      </c>
      <c r="F28" s="445">
        <v>11.86</v>
      </c>
      <c r="G28" s="1196">
        <f>IF(MIN(E28:F28)&gt;10,0,(10.1-CEILING(MIN(E28:F28),0.1))*10)</f>
        <v>12.999999999999989</v>
      </c>
      <c r="H28" s="684"/>
      <c r="I28" s="641"/>
      <c r="J28" s="642">
        <v>550</v>
      </c>
      <c r="K28" s="638">
        <v>565</v>
      </c>
      <c r="L28" s="1228">
        <v>27</v>
      </c>
      <c r="M28" s="689"/>
      <c r="N28" s="639"/>
      <c r="O28" s="640"/>
      <c r="P28" s="652">
        <v>543</v>
      </c>
      <c r="Q28" s="1228">
        <v>4</v>
      </c>
      <c r="R28" s="694"/>
      <c r="S28" s="654">
        <v>25</v>
      </c>
      <c r="T28" s="1231">
        <f>S28</f>
        <v>25</v>
      </c>
      <c r="U28" s="698"/>
      <c r="V28" s="1234">
        <f>(G28+L28+Q28+T28)</f>
        <v>68.999999999999986</v>
      </c>
      <c r="W28" s="176">
        <f>RANK(V28,$V$9:$V$28)</f>
        <v>20</v>
      </c>
      <c r="Y28" s="377">
        <f>W28</f>
        <v>20</v>
      </c>
    </row>
    <row r="29" spans="1:25" ht="15.75" thickBot="1" x14ac:dyDescent="0.3">
      <c r="A29" s="116"/>
      <c r="B29" s="115"/>
      <c r="C29" s="114"/>
      <c r="D29" s="289"/>
      <c r="E29" s="705"/>
      <c r="F29" s="445"/>
      <c r="G29" s="1196">
        <f t="shared" ref="G9:G36" si="0">IF(MIN(E29:F29)&gt;10,0,(10.1-CEILING(MIN(E29:F29),0.1))*10)</f>
        <v>101</v>
      </c>
      <c r="H29" s="684"/>
      <c r="I29" s="641"/>
      <c r="J29" s="642"/>
      <c r="K29" s="638"/>
      <c r="L29" s="1228"/>
      <c r="M29" s="689"/>
      <c r="N29" s="639"/>
      <c r="O29" s="640"/>
      <c r="P29" s="652"/>
      <c r="Q29" s="1228"/>
      <c r="R29" s="693"/>
      <c r="S29" s="654"/>
      <c r="T29" s="1231">
        <f t="shared" ref="T9:T36" si="1">S29</f>
        <v>0</v>
      </c>
      <c r="U29" s="698"/>
      <c r="V29" s="1234">
        <f t="shared" ref="V9:V36" si="2">(G29+L29+Q29+T29)</f>
        <v>101</v>
      </c>
      <c r="W29" s="176">
        <f t="shared" ref="W29:W36" si="3">RANK(V29,$V$9:$V$36)</f>
        <v>19</v>
      </c>
      <c r="Y29" s="377">
        <f t="shared" ref="Y9:Y36" si="4">W29</f>
        <v>19</v>
      </c>
    </row>
    <row r="30" spans="1:25" ht="15.75" thickBot="1" x14ac:dyDescent="0.3">
      <c r="A30" s="119"/>
      <c r="B30" s="130"/>
      <c r="C30" s="129"/>
      <c r="D30" s="287"/>
      <c r="E30" s="673"/>
      <c r="F30" s="445"/>
      <c r="G30" s="1196">
        <f t="shared" si="0"/>
        <v>101</v>
      </c>
      <c r="H30" s="683"/>
      <c r="I30" s="845"/>
      <c r="J30" s="846"/>
      <c r="K30" s="638"/>
      <c r="L30" s="1228"/>
      <c r="M30" s="688"/>
      <c r="N30" s="847"/>
      <c r="O30" s="848"/>
      <c r="P30" s="652"/>
      <c r="Q30" s="1228"/>
      <c r="R30" s="693"/>
      <c r="S30" s="654"/>
      <c r="T30" s="1231">
        <f t="shared" si="1"/>
        <v>0</v>
      </c>
      <c r="U30" s="697"/>
      <c r="V30" s="1234">
        <f t="shared" si="2"/>
        <v>101</v>
      </c>
      <c r="W30" s="176">
        <f t="shared" si="3"/>
        <v>19</v>
      </c>
      <c r="Y30" s="377">
        <f t="shared" si="4"/>
        <v>19</v>
      </c>
    </row>
    <row r="31" spans="1:25" ht="15.75" thickBot="1" x14ac:dyDescent="0.3">
      <c r="A31" s="119"/>
      <c r="B31" s="118"/>
      <c r="C31" s="129"/>
      <c r="D31" s="287"/>
      <c r="E31" s="708"/>
      <c r="F31" s="445"/>
      <c r="G31" s="1196">
        <f t="shared" si="0"/>
        <v>101</v>
      </c>
      <c r="H31" s="684"/>
      <c r="I31" s="641"/>
      <c r="J31" s="642"/>
      <c r="K31" s="638"/>
      <c r="L31" s="1228"/>
      <c r="M31" s="689"/>
      <c r="N31" s="639"/>
      <c r="O31" s="640"/>
      <c r="P31" s="652"/>
      <c r="Q31" s="1228"/>
      <c r="R31" s="885"/>
      <c r="S31" s="654"/>
      <c r="T31" s="1231">
        <f t="shared" si="1"/>
        <v>0</v>
      </c>
      <c r="U31" s="698"/>
      <c r="V31" s="1234">
        <f t="shared" si="2"/>
        <v>101</v>
      </c>
      <c r="W31" s="176">
        <f t="shared" si="3"/>
        <v>19</v>
      </c>
      <c r="Y31" s="377">
        <f t="shared" si="4"/>
        <v>19</v>
      </c>
    </row>
    <row r="32" spans="1:25" ht="15.75" thickBot="1" x14ac:dyDescent="0.3">
      <c r="A32" s="888"/>
      <c r="B32" s="105"/>
      <c r="C32" s="126"/>
      <c r="D32" s="287"/>
      <c r="E32" s="709"/>
      <c r="F32" s="445"/>
      <c r="G32" s="1196">
        <f t="shared" si="0"/>
        <v>101</v>
      </c>
      <c r="H32" s="684"/>
      <c r="I32" s="641"/>
      <c r="J32" s="642"/>
      <c r="K32" s="638"/>
      <c r="L32" s="1228"/>
      <c r="M32" s="689"/>
      <c r="N32" s="639"/>
      <c r="O32" s="640"/>
      <c r="P32" s="652"/>
      <c r="Q32" s="1228">
        <v>0</v>
      </c>
      <c r="R32" s="694"/>
      <c r="S32" s="654"/>
      <c r="T32" s="1231">
        <f t="shared" si="1"/>
        <v>0</v>
      </c>
      <c r="U32" s="697"/>
      <c r="V32" s="1234">
        <f t="shared" si="2"/>
        <v>101</v>
      </c>
      <c r="W32" s="176">
        <f t="shared" si="3"/>
        <v>19</v>
      </c>
      <c r="Y32" s="377">
        <f t="shared" si="4"/>
        <v>19</v>
      </c>
    </row>
    <row r="33" spans="1:25" ht="15.75" thickBot="1" x14ac:dyDescent="0.3">
      <c r="A33" s="864"/>
      <c r="B33" s="883"/>
      <c r="C33" s="101"/>
      <c r="D33" s="199"/>
      <c r="E33" s="710"/>
      <c r="F33" s="445"/>
      <c r="G33" s="1196">
        <f t="shared" si="0"/>
        <v>101</v>
      </c>
      <c r="H33" s="686"/>
      <c r="I33" s="845"/>
      <c r="J33" s="846"/>
      <c r="K33" s="638"/>
      <c r="L33" s="1228"/>
      <c r="M33" s="690"/>
      <c r="N33" s="643"/>
      <c r="O33" s="644"/>
      <c r="P33" s="652"/>
      <c r="Q33" s="1228">
        <v>0</v>
      </c>
      <c r="R33" s="887"/>
      <c r="S33" s="654"/>
      <c r="T33" s="1231">
        <f t="shared" si="1"/>
        <v>0</v>
      </c>
      <c r="U33" s="700"/>
      <c r="V33" s="1234">
        <f t="shared" si="2"/>
        <v>101</v>
      </c>
      <c r="W33" s="176">
        <f t="shared" si="3"/>
        <v>19</v>
      </c>
      <c r="Y33" s="377">
        <f t="shared" si="4"/>
        <v>19</v>
      </c>
    </row>
    <row r="34" spans="1:25" ht="15.75" thickBot="1" x14ac:dyDescent="0.3">
      <c r="A34" s="881"/>
      <c r="B34" s="867"/>
      <c r="C34" s="38"/>
      <c r="D34" s="186"/>
      <c r="E34" s="702"/>
      <c r="F34" s="445"/>
      <c r="G34" s="1196">
        <f t="shared" si="0"/>
        <v>101</v>
      </c>
      <c r="H34" s="685"/>
      <c r="I34" s="641"/>
      <c r="J34" s="642"/>
      <c r="K34" s="638"/>
      <c r="L34" s="1228">
        <v>0</v>
      </c>
      <c r="M34" s="690"/>
      <c r="N34" s="643"/>
      <c r="O34" s="644"/>
      <c r="P34" s="652"/>
      <c r="Q34" s="1228">
        <v>0</v>
      </c>
      <c r="R34" s="886"/>
      <c r="S34" s="654"/>
      <c r="T34" s="1231">
        <f t="shared" si="1"/>
        <v>0</v>
      </c>
      <c r="U34" s="699"/>
      <c r="V34" s="1234">
        <f t="shared" si="2"/>
        <v>101</v>
      </c>
      <c r="W34" s="176">
        <f t="shared" si="3"/>
        <v>19</v>
      </c>
      <c r="Y34" s="377">
        <f t="shared" si="4"/>
        <v>19</v>
      </c>
    </row>
    <row r="35" spans="1:25" ht="15.75" thickBot="1" x14ac:dyDescent="0.3">
      <c r="A35" s="865"/>
      <c r="B35" s="867"/>
      <c r="C35" s="38"/>
      <c r="D35" s="326"/>
      <c r="E35" s="675"/>
      <c r="F35" s="445"/>
      <c r="G35" s="1196">
        <f t="shared" si="0"/>
        <v>101</v>
      </c>
      <c r="H35" s="685"/>
      <c r="I35" s="845"/>
      <c r="J35" s="846"/>
      <c r="K35" s="638"/>
      <c r="L35" s="1228">
        <v>0</v>
      </c>
      <c r="M35" s="690"/>
      <c r="N35" s="643"/>
      <c r="O35" s="644"/>
      <c r="P35" s="652"/>
      <c r="Q35" s="1228">
        <v>0</v>
      </c>
      <c r="R35" s="886"/>
      <c r="S35" s="654"/>
      <c r="T35" s="1231">
        <f t="shared" si="1"/>
        <v>0</v>
      </c>
      <c r="U35" s="699"/>
      <c r="V35" s="1233">
        <f t="shared" si="2"/>
        <v>101</v>
      </c>
      <c r="W35" s="176">
        <f t="shared" si="3"/>
        <v>19</v>
      </c>
      <c r="Y35" s="377">
        <f t="shared" si="4"/>
        <v>19</v>
      </c>
    </row>
    <row r="36" spans="1:25" ht="15.75" thickBot="1" x14ac:dyDescent="0.3">
      <c r="A36" s="882"/>
      <c r="B36" s="866"/>
      <c r="C36" s="126"/>
      <c r="D36" s="329"/>
      <c r="E36" s="705"/>
      <c r="F36" s="445"/>
      <c r="G36" s="1196">
        <f t="shared" si="0"/>
        <v>101</v>
      </c>
      <c r="H36" s="685"/>
      <c r="I36" s="641"/>
      <c r="J36" s="642"/>
      <c r="K36" s="638"/>
      <c r="L36" s="1228">
        <v>0</v>
      </c>
      <c r="M36" s="690"/>
      <c r="N36" s="643"/>
      <c r="O36" s="644"/>
      <c r="P36" s="652"/>
      <c r="Q36" s="1228">
        <v>0</v>
      </c>
      <c r="R36" s="887"/>
      <c r="S36" s="654"/>
      <c r="T36" s="1231">
        <f t="shared" si="1"/>
        <v>0</v>
      </c>
      <c r="U36" s="699"/>
      <c r="V36" s="1234">
        <f t="shared" si="2"/>
        <v>101</v>
      </c>
      <c r="W36" s="176">
        <f t="shared" si="3"/>
        <v>19</v>
      </c>
      <c r="Y36" s="377">
        <f t="shared" si="4"/>
        <v>19</v>
      </c>
    </row>
    <row r="37" spans="1:25" ht="15.75" thickBot="1" x14ac:dyDescent="0.3">
      <c r="A37" s="106" t="s">
        <v>120</v>
      </c>
      <c r="B37" s="105" t="s">
        <v>49</v>
      </c>
      <c r="C37" s="104">
        <v>2003</v>
      </c>
      <c r="D37" s="287" t="s">
        <v>20</v>
      </c>
      <c r="E37" s="673"/>
      <c r="F37" s="445"/>
      <c r="G37" s="1196">
        <f t="shared" ref="G37:G73" si="5">IF(MIN(E37:F37)&gt;10,0,(10.1-CEILING(MIN(E37:F37),0.1))*10)</f>
        <v>101</v>
      </c>
      <c r="H37" s="685"/>
      <c r="I37" s="641"/>
      <c r="J37" s="642"/>
      <c r="K37" s="638"/>
      <c r="L37" s="1228">
        <f t="shared" ref="L37:L38" si="6">IF(K37&lt;4.3,0,(K37-425)*0.2)</f>
        <v>0</v>
      </c>
      <c r="M37" s="690"/>
      <c r="N37" s="643"/>
      <c r="O37" s="644"/>
      <c r="P37" s="652"/>
      <c r="Q37" s="1228"/>
      <c r="R37" s="695"/>
      <c r="S37" s="654"/>
      <c r="T37" s="1231">
        <f t="shared" ref="T37:T40" si="7">S37</f>
        <v>0</v>
      </c>
      <c r="U37" s="700"/>
      <c r="V37" s="1234">
        <f t="shared" ref="V37:V40" si="8">(G37+L37+Q37+T37)</f>
        <v>101</v>
      </c>
      <c r="W37" s="176">
        <f t="shared" ref="W37:W68" si="9">RANK(V37,$V$9:$V$68)</f>
        <v>20</v>
      </c>
      <c r="Y37" s="377">
        <f t="shared" ref="Y37:Y40" si="10">W37</f>
        <v>20</v>
      </c>
    </row>
    <row r="38" spans="1:25" ht="15.75" thickBot="1" x14ac:dyDescent="0.3">
      <c r="A38" s="134" t="s">
        <v>150</v>
      </c>
      <c r="B38" s="432" t="s">
        <v>151</v>
      </c>
      <c r="C38" s="434">
        <v>1999</v>
      </c>
      <c r="D38" s="195" t="s">
        <v>104</v>
      </c>
      <c r="E38" s="703">
        <v>8.11</v>
      </c>
      <c r="F38" s="445">
        <v>8.61</v>
      </c>
      <c r="G38" s="1196">
        <f t="shared" si="5"/>
        <v>18.999999999999986</v>
      </c>
      <c r="H38" s="685"/>
      <c r="I38" s="641">
        <v>584</v>
      </c>
      <c r="J38" s="642">
        <v>587</v>
      </c>
      <c r="K38" s="638">
        <v>605</v>
      </c>
      <c r="L38" s="1228">
        <v>35</v>
      </c>
      <c r="M38" s="690"/>
      <c r="N38" s="643">
        <v>718</v>
      </c>
      <c r="O38" s="644">
        <v>812</v>
      </c>
      <c r="P38" s="652">
        <v>791</v>
      </c>
      <c r="Q38" s="1228">
        <v>31</v>
      </c>
      <c r="R38" s="695"/>
      <c r="S38" s="654">
        <v>38</v>
      </c>
      <c r="T38" s="1231">
        <f t="shared" si="7"/>
        <v>38</v>
      </c>
      <c r="U38" s="699"/>
      <c r="V38" s="1234">
        <f t="shared" si="8"/>
        <v>122.99999999999999</v>
      </c>
      <c r="W38" s="176">
        <f t="shared" si="9"/>
        <v>17</v>
      </c>
      <c r="Y38" s="377">
        <f t="shared" si="10"/>
        <v>17</v>
      </c>
    </row>
    <row r="39" spans="1:25" ht="15.75" thickBot="1" x14ac:dyDescent="0.3">
      <c r="A39" s="131"/>
      <c r="B39" s="130"/>
      <c r="C39" s="129"/>
      <c r="D39" s="388"/>
      <c r="E39" s="707"/>
      <c r="F39" s="445"/>
      <c r="G39" s="1196">
        <f t="shared" si="5"/>
        <v>101</v>
      </c>
      <c r="H39" s="685"/>
      <c r="I39" s="641"/>
      <c r="J39" s="642"/>
      <c r="K39" s="638"/>
      <c r="L39" s="1228">
        <f t="shared" ref="L39:L40" si="11">IF(K39&lt;4.3,0,(K39-425)*0.2)</f>
        <v>0</v>
      </c>
      <c r="M39" s="690"/>
      <c r="N39" s="643"/>
      <c r="O39" s="644"/>
      <c r="P39" s="652"/>
      <c r="Q39" s="1228"/>
      <c r="R39" s="695"/>
      <c r="S39" s="654"/>
      <c r="T39" s="1231">
        <f t="shared" si="7"/>
        <v>0</v>
      </c>
      <c r="U39" s="699"/>
      <c r="V39" s="1233">
        <f t="shared" si="8"/>
        <v>101</v>
      </c>
      <c r="W39" s="176">
        <f t="shared" si="9"/>
        <v>20</v>
      </c>
      <c r="Y39" s="377">
        <f t="shared" si="10"/>
        <v>20</v>
      </c>
    </row>
    <row r="40" spans="1:25" ht="15.75" thickBot="1" x14ac:dyDescent="0.3">
      <c r="A40" s="103"/>
      <c r="B40" s="136"/>
      <c r="C40" s="102"/>
      <c r="D40" s="333"/>
      <c r="E40" s="702"/>
      <c r="F40" s="445"/>
      <c r="G40" s="1196">
        <f t="shared" si="5"/>
        <v>101</v>
      </c>
      <c r="H40" s="686"/>
      <c r="I40" s="636"/>
      <c r="J40" s="637"/>
      <c r="K40" s="638"/>
      <c r="L40" s="1228">
        <f t="shared" si="11"/>
        <v>0</v>
      </c>
      <c r="M40" s="690"/>
      <c r="N40" s="643"/>
      <c r="O40" s="644"/>
      <c r="P40" s="652"/>
      <c r="Q40" s="1228"/>
      <c r="R40" s="695"/>
      <c r="S40" s="654"/>
      <c r="T40" s="1231">
        <f t="shared" si="7"/>
        <v>0</v>
      </c>
      <c r="U40" s="700"/>
      <c r="V40" s="1233">
        <f t="shared" si="8"/>
        <v>101</v>
      </c>
      <c r="W40" s="176">
        <f t="shared" si="9"/>
        <v>20</v>
      </c>
      <c r="Y40" s="377">
        <f t="shared" si="10"/>
        <v>20</v>
      </c>
    </row>
    <row r="41" spans="1:25" ht="15.75" thickBot="1" x14ac:dyDescent="0.3">
      <c r="A41" s="122"/>
      <c r="B41" s="121"/>
      <c r="C41" s="120"/>
      <c r="D41" s="289"/>
      <c r="E41" s="708"/>
      <c r="F41" s="445"/>
      <c r="G41" s="1196">
        <f t="shared" si="5"/>
        <v>101</v>
      </c>
      <c r="H41" s="685"/>
      <c r="I41" s="641"/>
      <c r="J41" s="642"/>
      <c r="K41" s="638"/>
      <c r="L41" s="1228">
        <f t="shared" ref="L41:L60" si="12">IF(K41&lt;4.3,0,(K41-425)*0.2)</f>
        <v>0</v>
      </c>
      <c r="M41" s="690"/>
      <c r="N41" s="643"/>
      <c r="O41" s="644"/>
      <c r="P41" s="652"/>
      <c r="Q41" s="1228"/>
      <c r="R41" s="695"/>
      <c r="S41" s="654"/>
      <c r="T41" s="1231">
        <f t="shared" ref="T41:T60" si="13">S41</f>
        <v>0</v>
      </c>
      <c r="U41" s="699"/>
      <c r="V41" s="1234">
        <f t="shared" ref="V41:V60" si="14">(G41+L41+Q41+T41)</f>
        <v>101</v>
      </c>
      <c r="W41" s="176">
        <f t="shared" si="9"/>
        <v>20</v>
      </c>
      <c r="Y41" s="377">
        <f t="shared" ref="Y41:Y68" si="15">W41</f>
        <v>20</v>
      </c>
    </row>
    <row r="42" spans="1:25" ht="15.75" thickBot="1" x14ac:dyDescent="0.3">
      <c r="A42" s="40"/>
      <c r="B42" s="42"/>
      <c r="C42" s="38"/>
      <c r="D42" s="322"/>
      <c r="E42" s="702"/>
      <c r="F42" s="445"/>
      <c r="G42" s="1196">
        <f t="shared" si="5"/>
        <v>101</v>
      </c>
      <c r="H42" s="685"/>
      <c r="I42" s="641"/>
      <c r="J42" s="642"/>
      <c r="K42" s="638"/>
      <c r="L42" s="1228">
        <f t="shared" si="12"/>
        <v>0</v>
      </c>
      <c r="M42" s="690"/>
      <c r="N42" s="643"/>
      <c r="O42" s="644"/>
      <c r="P42" s="652"/>
      <c r="Q42" s="1228"/>
      <c r="R42" s="695"/>
      <c r="S42" s="654"/>
      <c r="T42" s="1231">
        <f t="shared" si="13"/>
        <v>0</v>
      </c>
      <c r="U42" s="699"/>
      <c r="V42" s="1234">
        <f t="shared" si="14"/>
        <v>101</v>
      </c>
      <c r="W42" s="176">
        <f t="shared" si="9"/>
        <v>20</v>
      </c>
      <c r="Y42" s="377">
        <f t="shared" si="15"/>
        <v>20</v>
      </c>
    </row>
    <row r="43" spans="1:25" ht="15.75" thickBot="1" x14ac:dyDescent="0.3">
      <c r="A43" s="40"/>
      <c r="B43" s="42"/>
      <c r="C43" s="38"/>
      <c r="D43" s="231"/>
      <c r="E43" s="702"/>
      <c r="F43" s="445"/>
      <c r="G43" s="1196">
        <f t="shared" si="5"/>
        <v>101</v>
      </c>
      <c r="H43" s="685"/>
      <c r="I43" s="641"/>
      <c r="J43" s="642"/>
      <c r="K43" s="638"/>
      <c r="L43" s="1228">
        <f t="shared" si="12"/>
        <v>0</v>
      </c>
      <c r="M43" s="690"/>
      <c r="N43" s="643"/>
      <c r="O43" s="644"/>
      <c r="P43" s="652"/>
      <c r="Q43" s="1228"/>
      <c r="R43" s="695"/>
      <c r="S43" s="654"/>
      <c r="T43" s="1231">
        <f t="shared" si="13"/>
        <v>0</v>
      </c>
      <c r="U43" s="699"/>
      <c r="V43" s="1234">
        <f t="shared" si="14"/>
        <v>101</v>
      </c>
      <c r="W43" s="176">
        <f t="shared" si="9"/>
        <v>20</v>
      </c>
      <c r="Y43" s="377">
        <f t="shared" si="15"/>
        <v>20</v>
      </c>
    </row>
    <row r="44" spans="1:25" ht="15.75" thickBot="1" x14ac:dyDescent="0.3">
      <c r="A44" s="100"/>
      <c r="B44" s="99"/>
      <c r="C44" s="98"/>
      <c r="D44" s="327"/>
      <c r="E44" s="711"/>
      <c r="F44" s="445"/>
      <c r="G44" s="1196">
        <f t="shared" si="5"/>
        <v>101</v>
      </c>
      <c r="H44" s="685"/>
      <c r="I44" s="641"/>
      <c r="J44" s="642"/>
      <c r="K44" s="638"/>
      <c r="L44" s="1228">
        <f t="shared" si="12"/>
        <v>0</v>
      </c>
      <c r="M44" s="691"/>
      <c r="N44" s="645"/>
      <c r="O44" s="646"/>
      <c r="P44" s="652"/>
      <c r="Q44" s="1228"/>
      <c r="R44" s="695"/>
      <c r="S44" s="654"/>
      <c r="T44" s="1231">
        <f t="shared" si="13"/>
        <v>0</v>
      </c>
      <c r="U44" s="699"/>
      <c r="V44" s="1233">
        <f t="shared" si="14"/>
        <v>101</v>
      </c>
      <c r="W44" s="176">
        <f t="shared" si="9"/>
        <v>20</v>
      </c>
      <c r="Y44" s="377">
        <f t="shared" si="15"/>
        <v>20</v>
      </c>
    </row>
    <row r="45" spans="1:25" ht="15.75" thickBot="1" x14ac:dyDescent="0.3">
      <c r="A45" s="49"/>
      <c r="B45" s="418"/>
      <c r="C45" s="101"/>
      <c r="D45" s="331"/>
      <c r="E45" s="675"/>
      <c r="F45" s="445"/>
      <c r="G45" s="1196">
        <f t="shared" si="5"/>
        <v>101</v>
      </c>
      <c r="H45" s="685"/>
      <c r="I45" s="641"/>
      <c r="J45" s="642"/>
      <c r="K45" s="638"/>
      <c r="L45" s="1228">
        <f t="shared" si="12"/>
        <v>0</v>
      </c>
      <c r="M45" s="690"/>
      <c r="N45" s="643"/>
      <c r="O45" s="644"/>
      <c r="P45" s="652"/>
      <c r="Q45" s="1228"/>
      <c r="R45" s="695"/>
      <c r="S45" s="654"/>
      <c r="T45" s="1231">
        <f t="shared" si="13"/>
        <v>0</v>
      </c>
      <c r="U45" s="699"/>
      <c r="V45" s="1234">
        <f t="shared" si="14"/>
        <v>101</v>
      </c>
      <c r="W45" s="176">
        <f t="shared" si="9"/>
        <v>20</v>
      </c>
      <c r="Y45" s="377">
        <f t="shared" si="15"/>
        <v>20</v>
      </c>
    </row>
    <row r="46" spans="1:25" ht="15.75" thickBot="1" x14ac:dyDescent="0.3">
      <c r="A46" s="119"/>
      <c r="B46" s="118"/>
      <c r="C46" s="117"/>
      <c r="D46" s="323"/>
      <c r="E46" s="705"/>
      <c r="F46" s="445"/>
      <c r="G46" s="1196">
        <f t="shared" si="5"/>
        <v>101</v>
      </c>
      <c r="H46" s="685"/>
      <c r="I46" s="641"/>
      <c r="J46" s="642"/>
      <c r="K46" s="638"/>
      <c r="L46" s="1228">
        <f t="shared" si="12"/>
        <v>0</v>
      </c>
      <c r="M46" s="690"/>
      <c r="N46" s="643"/>
      <c r="O46" s="644"/>
      <c r="P46" s="652"/>
      <c r="Q46" s="1228"/>
      <c r="R46" s="695"/>
      <c r="S46" s="654"/>
      <c r="T46" s="1231">
        <f t="shared" si="13"/>
        <v>0</v>
      </c>
      <c r="U46" s="699"/>
      <c r="V46" s="1234">
        <f t="shared" si="14"/>
        <v>101</v>
      </c>
      <c r="W46" s="176">
        <f t="shared" si="9"/>
        <v>20</v>
      </c>
      <c r="Y46" s="377">
        <f t="shared" si="15"/>
        <v>20</v>
      </c>
    </row>
    <row r="47" spans="1:25" ht="15.75" thickBot="1" x14ac:dyDescent="0.3">
      <c r="A47" s="40"/>
      <c r="B47" s="42"/>
      <c r="C47" s="38"/>
      <c r="D47" s="322"/>
      <c r="E47" s="665"/>
      <c r="F47" s="445"/>
      <c r="G47" s="1196">
        <f t="shared" si="5"/>
        <v>101</v>
      </c>
      <c r="H47" s="685"/>
      <c r="I47" s="641"/>
      <c r="J47" s="642"/>
      <c r="K47" s="638"/>
      <c r="L47" s="1228">
        <f t="shared" si="12"/>
        <v>0</v>
      </c>
      <c r="M47" s="690"/>
      <c r="N47" s="643"/>
      <c r="O47" s="644"/>
      <c r="P47" s="652"/>
      <c r="Q47" s="1228"/>
      <c r="R47" s="695"/>
      <c r="S47" s="654"/>
      <c r="T47" s="1231">
        <f t="shared" si="13"/>
        <v>0</v>
      </c>
      <c r="U47" s="699"/>
      <c r="V47" s="1233">
        <f t="shared" si="14"/>
        <v>101</v>
      </c>
      <c r="W47" s="176">
        <f t="shared" si="9"/>
        <v>20</v>
      </c>
      <c r="Y47" s="377">
        <f t="shared" si="15"/>
        <v>20</v>
      </c>
    </row>
    <row r="48" spans="1:25" ht="15.75" thickBot="1" x14ac:dyDescent="0.3">
      <c r="A48" s="60"/>
      <c r="B48" s="59"/>
      <c r="C48" s="58"/>
      <c r="D48" s="436"/>
      <c r="E48" s="712"/>
      <c r="F48" s="445"/>
      <c r="G48" s="1196">
        <f t="shared" si="5"/>
        <v>101</v>
      </c>
      <c r="H48" s="685"/>
      <c r="I48" s="641"/>
      <c r="J48" s="642"/>
      <c r="K48" s="638"/>
      <c r="L48" s="1228">
        <f t="shared" si="12"/>
        <v>0</v>
      </c>
      <c r="M48" s="690"/>
      <c r="N48" s="643"/>
      <c r="O48" s="644"/>
      <c r="P48" s="652"/>
      <c r="Q48" s="1228"/>
      <c r="R48" s="695"/>
      <c r="S48" s="654"/>
      <c r="T48" s="1231">
        <f t="shared" si="13"/>
        <v>0</v>
      </c>
      <c r="U48" s="699"/>
      <c r="V48" s="1234">
        <f t="shared" si="14"/>
        <v>101</v>
      </c>
      <c r="W48" s="176">
        <f t="shared" si="9"/>
        <v>20</v>
      </c>
      <c r="Y48" s="377">
        <f t="shared" si="15"/>
        <v>20</v>
      </c>
    </row>
    <row r="49" spans="1:25" ht="15.75" thickBot="1" x14ac:dyDescent="0.3">
      <c r="A49" s="431"/>
      <c r="B49" s="433"/>
      <c r="C49" s="215"/>
      <c r="D49" s="437"/>
      <c r="E49" s="713"/>
      <c r="F49" s="445"/>
      <c r="G49" s="1196">
        <f t="shared" si="5"/>
        <v>101</v>
      </c>
      <c r="H49" s="685"/>
      <c r="I49" s="641"/>
      <c r="J49" s="642"/>
      <c r="K49" s="638"/>
      <c r="L49" s="1228">
        <f t="shared" si="12"/>
        <v>0</v>
      </c>
      <c r="M49" s="690"/>
      <c r="N49" s="643"/>
      <c r="O49" s="644"/>
      <c r="P49" s="652"/>
      <c r="Q49" s="1228"/>
      <c r="R49" s="695"/>
      <c r="S49" s="654"/>
      <c r="T49" s="1231">
        <f t="shared" si="13"/>
        <v>0</v>
      </c>
      <c r="U49" s="700"/>
      <c r="V49" s="1234">
        <f t="shared" si="14"/>
        <v>101</v>
      </c>
      <c r="W49" s="176">
        <f t="shared" si="9"/>
        <v>20</v>
      </c>
      <c r="Y49" s="377">
        <f t="shared" si="15"/>
        <v>20</v>
      </c>
    </row>
    <row r="50" spans="1:25" ht="15.75" thickBot="1" x14ac:dyDescent="0.3">
      <c r="A50" s="40"/>
      <c r="B50" s="42"/>
      <c r="C50" s="38"/>
      <c r="D50" s="196"/>
      <c r="E50" s="714"/>
      <c r="F50" s="445"/>
      <c r="G50" s="1196">
        <f t="shared" si="5"/>
        <v>101</v>
      </c>
      <c r="H50" s="685"/>
      <c r="I50" s="641"/>
      <c r="J50" s="642"/>
      <c r="K50" s="638"/>
      <c r="L50" s="1228">
        <f t="shared" si="12"/>
        <v>0</v>
      </c>
      <c r="M50" s="690"/>
      <c r="N50" s="643"/>
      <c r="O50" s="644"/>
      <c r="P50" s="652"/>
      <c r="Q50" s="1228"/>
      <c r="R50" s="695"/>
      <c r="S50" s="654"/>
      <c r="T50" s="1231">
        <f t="shared" si="13"/>
        <v>0</v>
      </c>
      <c r="U50" s="699"/>
      <c r="V50" s="1234">
        <f t="shared" si="14"/>
        <v>101</v>
      </c>
      <c r="W50" s="176">
        <f t="shared" si="9"/>
        <v>20</v>
      </c>
      <c r="Y50" s="377">
        <f t="shared" si="15"/>
        <v>20</v>
      </c>
    </row>
    <row r="51" spans="1:25" ht="15.75" thickBot="1" x14ac:dyDescent="0.3">
      <c r="A51" s="119"/>
      <c r="B51" s="118"/>
      <c r="C51" s="117"/>
      <c r="D51" s="324"/>
      <c r="E51" s="705"/>
      <c r="F51" s="445"/>
      <c r="G51" s="1196">
        <f t="shared" si="5"/>
        <v>101</v>
      </c>
      <c r="H51" s="685"/>
      <c r="I51" s="641"/>
      <c r="J51" s="642"/>
      <c r="K51" s="638"/>
      <c r="L51" s="1228">
        <f t="shared" si="12"/>
        <v>0</v>
      </c>
      <c r="M51" s="690"/>
      <c r="N51" s="643"/>
      <c r="O51" s="644"/>
      <c r="P51" s="652"/>
      <c r="Q51" s="1228"/>
      <c r="R51" s="695"/>
      <c r="S51" s="654"/>
      <c r="T51" s="1231">
        <f t="shared" si="13"/>
        <v>0</v>
      </c>
      <c r="U51" s="699"/>
      <c r="V51" s="1234">
        <f t="shared" si="14"/>
        <v>101</v>
      </c>
      <c r="W51" s="176">
        <f t="shared" si="9"/>
        <v>20</v>
      </c>
      <c r="Y51" s="377">
        <f t="shared" si="15"/>
        <v>20</v>
      </c>
    </row>
    <row r="52" spans="1:25" ht="15.75" thickBot="1" x14ac:dyDescent="0.3">
      <c r="A52" s="109"/>
      <c r="B52" s="108"/>
      <c r="C52" s="107"/>
      <c r="D52" s="435"/>
      <c r="E52" s="661"/>
      <c r="F52" s="445"/>
      <c r="G52" s="1196">
        <f t="shared" si="5"/>
        <v>101</v>
      </c>
      <c r="H52" s="685"/>
      <c r="I52" s="641"/>
      <c r="J52" s="642"/>
      <c r="K52" s="638"/>
      <c r="L52" s="1228">
        <f t="shared" si="12"/>
        <v>0</v>
      </c>
      <c r="M52" s="690"/>
      <c r="N52" s="643"/>
      <c r="O52" s="644"/>
      <c r="P52" s="652"/>
      <c r="Q52" s="1228"/>
      <c r="R52" s="695"/>
      <c r="S52" s="654"/>
      <c r="T52" s="1231">
        <f t="shared" si="13"/>
        <v>0</v>
      </c>
      <c r="U52" s="699"/>
      <c r="V52" s="1234">
        <f t="shared" si="14"/>
        <v>101</v>
      </c>
      <c r="W52" s="176">
        <f t="shared" si="9"/>
        <v>20</v>
      </c>
      <c r="Y52" s="377">
        <f t="shared" si="15"/>
        <v>20</v>
      </c>
    </row>
    <row r="53" spans="1:25" ht="15.75" thickBot="1" x14ac:dyDescent="0.3">
      <c r="A53" s="106"/>
      <c r="B53" s="105"/>
      <c r="C53" s="104"/>
      <c r="D53" s="288"/>
      <c r="E53" s="708"/>
      <c r="F53" s="445"/>
      <c r="G53" s="1196">
        <f t="shared" si="5"/>
        <v>101</v>
      </c>
      <c r="H53" s="685"/>
      <c r="I53" s="641"/>
      <c r="J53" s="642"/>
      <c r="K53" s="638"/>
      <c r="L53" s="1228">
        <f t="shared" si="12"/>
        <v>0</v>
      </c>
      <c r="M53" s="690"/>
      <c r="N53" s="643"/>
      <c r="O53" s="644"/>
      <c r="P53" s="652"/>
      <c r="Q53" s="1228"/>
      <c r="R53" s="695"/>
      <c r="S53" s="654"/>
      <c r="T53" s="1231">
        <f t="shared" si="13"/>
        <v>0</v>
      </c>
      <c r="U53" s="699"/>
      <c r="V53" s="1234">
        <f t="shared" si="14"/>
        <v>101</v>
      </c>
      <c r="W53" s="176">
        <f t="shared" si="9"/>
        <v>20</v>
      </c>
      <c r="Y53" s="377">
        <f t="shared" si="15"/>
        <v>20</v>
      </c>
    </row>
    <row r="54" spans="1:25" ht="15.75" thickBot="1" x14ac:dyDescent="0.3">
      <c r="A54" s="119"/>
      <c r="B54" s="118"/>
      <c r="C54" s="117"/>
      <c r="D54" s="330"/>
      <c r="E54" s="705"/>
      <c r="F54" s="445"/>
      <c r="G54" s="1196">
        <f t="shared" si="5"/>
        <v>101</v>
      </c>
      <c r="H54" s="685"/>
      <c r="I54" s="641"/>
      <c r="J54" s="642"/>
      <c r="K54" s="638"/>
      <c r="L54" s="1228">
        <f t="shared" si="12"/>
        <v>0</v>
      </c>
      <c r="M54" s="690"/>
      <c r="N54" s="643"/>
      <c r="O54" s="644"/>
      <c r="P54" s="652"/>
      <c r="Q54" s="1228"/>
      <c r="R54" s="695"/>
      <c r="S54" s="654"/>
      <c r="T54" s="1231">
        <f t="shared" si="13"/>
        <v>0</v>
      </c>
      <c r="U54" s="699"/>
      <c r="V54" s="1234">
        <f t="shared" si="14"/>
        <v>101</v>
      </c>
      <c r="W54" s="176">
        <f t="shared" si="9"/>
        <v>20</v>
      </c>
      <c r="Y54" s="377">
        <f t="shared" si="15"/>
        <v>20</v>
      </c>
    </row>
    <row r="55" spans="1:25" ht="15.75" thickBot="1" x14ac:dyDescent="0.3">
      <c r="A55" s="119"/>
      <c r="B55" s="118"/>
      <c r="C55" s="117"/>
      <c r="D55" s="323"/>
      <c r="E55" s="705"/>
      <c r="F55" s="445"/>
      <c r="G55" s="1196">
        <f t="shared" si="5"/>
        <v>101</v>
      </c>
      <c r="H55" s="685"/>
      <c r="I55" s="641"/>
      <c r="J55" s="642"/>
      <c r="K55" s="638"/>
      <c r="L55" s="1228">
        <f t="shared" si="12"/>
        <v>0</v>
      </c>
      <c r="M55" s="690"/>
      <c r="N55" s="643"/>
      <c r="O55" s="644"/>
      <c r="P55" s="652"/>
      <c r="Q55" s="1228"/>
      <c r="R55" s="695"/>
      <c r="S55" s="654"/>
      <c r="T55" s="1231">
        <f t="shared" si="13"/>
        <v>0</v>
      </c>
      <c r="U55" s="699"/>
      <c r="V55" s="1234">
        <f t="shared" si="14"/>
        <v>101</v>
      </c>
      <c r="W55" s="176">
        <f t="shared" si="9"/>
        <v>20</v>
      </c>
      <c r="Y55" s="377">
        <f t="shared" si="15"/>
        <v>20</v>
      </c>
    </row>
    <row r="56" spans="1:25" ht="15.75" thickBot="1" x14ac:dyDescent="0.3">
      <c r="A56" s="100"/>
      <c r="B56" s="59"/>
      <c r="C56" s="98"/>
      <c r="D56" s="333"/>
      <c r="E56" s="711"/>
      <c r="F56" s="445"/>
      <c r="G56" s="1196">
        <f t="shared" si="5"/>
        <v>101</v>
      </c>
      <c r="H56" s="685"/>
      <c r="I56" s="641"/>
      <c r="J56" s="642"/>
      <c r="K56" s="638"/>
      <c r="L56" s="1228">
        <f t="shared" si="12"/>
        <v>0</v>
      </c>
      <c r="M56" s="690"/>
      <c r="N56" s="643"/>
      <c r="O56" s="644"/>
      <c r="P56" s="652"/>
      <c r="Q56" s="1228"/>
      <c r="R56" s="695"/>
      <c r="S56" s="654"/>
      <c r="T56" s="1231">
        <f t="shared" si="13"/>
        <v>0</v>
      </c>
      <c r="U56" s="699"/>
      <c r="V56" s="1234">
        <f t="shared" si="14"/>
        <v>101</v>
      </c>
      <c r="W56" s="176">
        <f t="shared" si="9"/>
        <v>20</v>
      </c>
      <c r="Y56" s="377">
        <f t="shared" si="15"/>
        <v>20</v>
      </c>
    </row>
    <row r="57" spans="1:25" ht="15.75" thickBot="1" x14ac:dyDescent="0.3">
      <c r="A57" s="106"/>
      <c r="B57" s="121"/>
      <c r="C57" s="120"/>
      <c r="D57" s="289"/>
      <c r="E57" s="705"/>
      <c r="F57" s="445"/>
      <c r="G57" s="1196">
        <f t="shared" si="5"/>
        <v>101</v>
      </c>
      <c r="H57" s="685"/>
      <c r="I57" s="641"/>
      <c r="J57" s="642"/>
      <c r="K57" s="638"/>
      <c r="L57" s="1228">
        <f t="shared" si="12"/>
        <v>0</v>
      </c>
      <c r="M57" s="690"/>
      <c r="N57" s="643"/>
      <c r="O57" s="644"/>
      <c r="P57" s="652"/>
      <c r="Q57" s="1228"/>
      <c r="R57" s="695"/>
      <c r="S57" s="654"/>
      <c r="T57" s="1231">
        <f t="shared" si="13"/>
        <v>0</v>
      </c>
      <c r="U57" s="699"/>
      <c r="V57" s="1234">
        <f t="shared" si="14"/>
        <v>101</v>
      </c>
      <c r="W57" s="176">
        <f t="shared" si="9"/>
        <v>20</v>
      </c>
      <c r="Y57" s="377">
        <f t="shared" si="15"/>
        <v>20</v>
      </c>
    </row>
    <row r="58" spans="1:25" ht="15.75" thickBot="1" x14ac:dyDescent="0.3">
      <c r="A58" s="40"/>
      <c r="B58" s="42"/>
      <c r="C58" s="38"/>
      <c r="D58" s="196"/>
      <c r="E58" s="675"/>
      <c r="F58" s="445"/>
      <c r="G58" s="1196">
        <f t="shared" si="5"/>
        <v>101</v>
      </c>
      <c r="H58" s="685"/>
      <c r="I58" s="641"/>
      <c r="J58" s="642"/>
      <c r="K58" s="638"/>
      <c r="L58" s="1228">
        <f t="shared" si="12"/>
        <v>0</v>
      </c>
      <c r="M58" s="690"/>
      <c r="N58" s="643"/>
      <c r="O58" s="644"/>
      <c r="P58" s="652"/>
      <c r="Q58" s="1228"/>
      <c r="R58" s="695"/>
      <c r="S58" s="654"/>
      <c r="T58" s="1231">
        <f t="shared" si="13"/>
        <v>0</v>
      </c>
      <c r="U58" s="699"/>
      <c r="V58" s="1233">
        <f t="shared" si="14"/>
        <v>101</v>
      </c>
      <c r="W58" s="176">
        <f t="shared" si="9"/>
        <v>20</v>
      </c>
      <c r="Y58" s="377">
        <f t="shared" si="15"/>
        <v>20</v>
      </c>
    </row>
    <row r="59" spans="1:25" ht="15.75" thickBot="1" x14ac:dyDescent="0.3">
      <c r="A59" s="119"/>
      <c r="B59" s="118"/>
      <c r="C59" s="117"/>
      <c r="D59" s="323"/>
      <c r="E59" s="705"/>
      <c r="F59" s="445"/>
      <c r="G59" s="1196">
        <f t="shared" si="5"/>
        <v>101</v>
      </c>
      <c r="H59" s="685"/>
      <c r="I59" s="641"/>
      <c r="J59" s="642"/>
      <c r="K59" s="638"/>
      <c r="L59" s="1228">
        <f t="shared" si="12"/>
        <v>0</v>
      </c>
      <c r="M59" s="690"/>
      <c r="N59" s="643"/>
      <c r="O59" s="644"/>
      <c r="P59" s="652"/>
      <c r="Q59" s="1228"/>
      <c r="R59" s="695"/>
      <c r="S59" s="654"/>
      <c r="T59" s="1231">
        <f t="shared" si="13"/>
        <v>0</v>
      </c>
      <c r="U59" s="699"/>
      <c r="V59" s="1233">
        <f t="shared" si="14"/>
        <v>101</v>
      </c>
      <c r="W59" s="176">
        <f t="shared" si="9"/>
        <v>20</v>
      </c>
      <c r="Y59" s="377">
        <f t="shared" si="15"/>
        <v>20</v>
      </c>
    </row>
    <row r="60" spans="1:25" ht="15.75" thickBot="1" x14ac:dyDescent="0.3">
      <c r="A60" s="100"/>
      <c r="B60" s="99"/>
      <c r="C60" s="98"/>
      <c r="D60" s="200"/>
      <c r="E60" s="669"/>
      <c r="F60" s="445"/>
      <c r="G60" s="1196">
        <f t="shared" si="5"/>
        <v>101</v>
      </c>
      <c r="H60" s="687"/>
      <c r="I60" s="641"/>
      <c r="J60" s="642"/>
      <c r="K60" s="638"/>
      <c r="L60" s="1228">
        <f t="shared" si="12"/>
        <v>0</v>
      </c>
      <c r="M60" s="692"/>
      <c r="N60" s="643"/>
      <c r="O60" s="644"/>
      <c r="P60" s="652"/>
      <c r="Q60" s="1230"/>
      <c r="R60" s="696"/>
      <c r="S60" s="654"/>
      <c r="T60" s="1231">
        <f t="shared" si="13"/>
        <v>0</v>
      </c>
      <c r="U60" s="699"/>
      <c r="V60" s="1233">
        <f t="shared" si="14"/>
        <v>101</v>
      </c>
      <c r="W60" s="176">
        <f t="shared" si="9"/>
        <v>20</v>
      </c>
      <c r="Y60" s="377">
        <f t="shared" si="15"/>
        <v>20</v>
      </c>
    </row>
    <row r="61" spans="1:25" ht="15.75" thickBot="1" x14ac:dyDescent="0.3">
      <c r="A61" s="106"/>
      <c r="B61" s="121"/>
      <c r="C61" s="120"/>
      <c r="D61" s="289"/>
      <c r="E61" s="705"/>
      <c r="F61" s="445"/>
      <c r="G61" s="1196">
        <f t="shared" si="5"/>
        <v>101</v>
      </c>
      <c r="H61" s="685"/>
      <c r="I61" s="641"/>
      <c r="J61" s="642"/>
      <c r="K61" s="638"/>
      <c r="L61" s="1228">
        <f t="shared" ref="L61:L76" si="16">IF(K61&lt;4.3,0,(K61-425)*0.2)</f>
        <v>0</v>
      </c>
      <c r="M61" s="690"/>
      <c r="N61" s="643"/>
      <c r="O61" s="644"/>
      <c r="P61" s="652"/>
      <c r="Q61" s="1228"/>
      <c r="R61" s="695"/>
      <c r="S61" s="654"/>
      <c r="T61" s="1231">
        <f t="shared" ref="T61:T76" si="17">S61</f>
        <v>0</v>
      </c>
      <c r="U61" s="699"/>
      <c r="V61" s="1234">
        <f t="shared" ref="V61:V76" si="18">(G61+L61+Q61+T61)</f>
        <v>101</v>
      </c>
      <c r="W61" s="176">
        <f t="shared" si="9"/>
        <v>20</v>
      </c>
      <c r="Y61" s="377">
        <f t="shared" si="15"/>
        <v>20</v>
      </c>
    </row>
    <row r="62" spans="1:25" ht="15.75" thickBot="1" x14ac:dyDescent="0.3">
      <c r="A62" s="40"/>
      <c r="B62" s="42"/>
      <c r="C62" s="38"/>
      <c r="D62" s="196"/>
      <c r="E62" s="714"/>
      <c r="F62" s="445"/>
      <c r="G62" s="1196">
        <f t="shared" si="5"/>
        <v>101</v>
      </c>
      <c r="H62" s="685"/>
      <c r="I62" s="641"/>
      <c r="J62" s="642"/>
      <c r="K62" s="638"/>
      <c r="L62" s="1228">
        <f t="shared" si="16"/>
        <v>0</v>
      </c>
      <c r="M62" s="690"/>
      <c r="N62" s="643"/>
      <c r="O62" s="644"/>
      <c r="P62" s="652"/>
      <c r="Q62" s="1228"/>
      <c r="R62" s="695"/>
      <c r="S62" s="654"/>
      <c r="T62" s="1231">
        <f t="shared" si="17"/>
        <v>0</v>
      </c>
      <c r="U62" s="699"/>
      <c r="V62" s="1233">
        <f t="shared" si="18"/>
        <v>101</v>
      </c>
      <c r="W62" s="176">
        <f t="shared" si="9"/>
        <v>20</v>
      </c>
      <c r="Y62" s="377">
        <f t="shared" si="15"/>
        <v>20</v>
      </c>
    </row>
    <row r="63" spans="1:25" ht="15.75" thickBot="1" x14ac:dyDescent="0.3">
      <c r="A63" s="119"/>
      <c r="B63" s="118"/>
      <c r="C63" s="117"/>
      <c r="D63" s="323"/>
      <c r="E63" s="705"/>
      <c r="F63" s="445"/>
      <c r="G63" s="1196">
        <f t="shared" si="5"/>
        <v>101</v>
      </c>
      <c r="H63" s="685"/>
      <c r="I63" s="641"/>
      <c r="J63" s="642"/>
      <c r="K63" s="638"/>
      <c r="L63" s="1228">
        <f t="shared" si="16"/>
        <v>0</v>
      </c>
      <c r="M63" s="690"/>
      <c r="N63" s="643"/>
      <c r="O63" s="644"/>
      <c r="P63" s="652"/>
      <c r="Q63" s="1228"/>
      <c r="R63" s="695"/>
      <c r="S63" s="654"/>
      <c r="T63" s="1231">
        <f t="shared" si="17"/>
        <v>0</v>
      </c>
      <c r="U63" s="699"/>
      <c r="V63" s="1233">
        <f t="shared" si="18"/>
        <v>101</v>
      </c>
      <c r="W63" s="176">
        <f t="shared" si="9"/>
        <v>20</v>
      </c>
      <c r="Y63" s="377">
        <f t="shared" si="15"/>
        <v>20</v>
      </c>
    </row>
    <row r="64" spans="1:25" ht="15.75" thickBot="1" x14ac:dyDescent="0.3">
      <c r="A64" s="100"/>
      <c r="B64" s="99"/>
      <c r="C64" s="98"/>
      <c r="D64" s="200"/>
      <c r="E64" s="675"/>
      <c r="F64" s="445"/>
      <c r="G64" s="1196">
        <f t="shared" si="5"/>
        <v>101</v>
      </c>
      <c r="H64" s="687"/>
      <c r="I64" s="641"/>
      <c r="J64" s="642"/>
      <c r="K64" s="638"/>
      <c r="L64" s="1228">
        <f t="shared" si="16"/>
        <v>0</v>
      </c>
      <c r="M64" s="692"/>
      <c r="N64" s="643"/>
      <c r="O64" s="644"/>
      <c r="P64" s="652"/>
      <c r="Q64" s="1230"/>
      <c r="R64" s="696"/>
      <c r="S64" s="654"/>
      <c r="T64" s="1231">
        <f t="shared" si="17"/>
        <v>0</v>
      </c>
      <c r="U64" s="699"/>
      <c r="V64" s="1233">
        <f t="shared" si="18"/>
        <v>101</v>
      </c>
      <c r="W64" s="176">
        <f t="shared" si="9"/>
        <v>20</v>
      </c>
      <c r="Y64" s="377">
        <f t="shared" si="15"/>
        <v>20</v>
      </c>
    </row>
    <row r="65" spans="1:25" ht="15.75" thickBot="1" x14ac:dyDescent="0.3">
      <c r="A65" s="106"/>
      <c r="B65" s="121"/>
      <c r="C65" s="120"/>
      <c r="D65" s="289"/>
      <c r="E65" s="708"/>
      <c r="F65" s="445"/>
      <c r="G65" s="1196">
        <f t="shared" si="5"/>
        <v>101</v>
      </c>
      <c r="H65" s="685"/>
      <c r="I65" s="641"/>
      <c r="J65" s="642"/>
      <c r="K65" s="638"/>
      <c r="L65" s="1228">
        <f t="shared" si="16"/>
        <v>0</v>
      </c>
      <c r="M65" s="690"/>
      <c r="N65" s="643"/>
      <c r="O65" s="644"/>
      <c r="P65" s="652"/>
      <c r="Q65" s="1228"/>
      <c r="R65" s="695"/>
      <c r="S65" s="654"/>
      <c r="T65" s="1231">
        <f t="shared" si="17"/>
        <v>0</v>
      </c>
      <c r="U65" s="699"/>
      <c r="V65" s="1234">
        <f t="shared" si="18"/>
        <v>101</v>
      </c>
      <c r="W65" s="176">
        <f t="shared" si="9"/>
        <v>20</v>
      </c>
      <c r="Y65" s="377">
        <f t="shared" si="15"/>
        <v>20</v>
      </c>
    </row>
    <row r="66" spans="1:25" ht="15.75" thickBot="1" x14ac:dyDescent="0.3">
      <c r="A66" s="40"/>
      <c r="B66" s="42"/>
      <c r="C66" s="38"/>
      <c r="D66" s="196"/>
      <c r="E66" s="714"/>
      <c r="F66" s="445"/>
      <c r="G66" s="1196">
        <f t="shared" si="5"/>
        <v>101</v>
      </c>
      <c r="H66" s="685"/>
      <c r="I66" s="641"/>
      <c r="J66" s="642"/>
      <c r="K66" s="638"/>
      <c r="L66" s="1228">
        <f t="shared" si="16"/>
        <v>0</v>
      </c>
      <c r="M66" s="690"/>
      <c r="N66" s="643"/>
      <c r="O66" s="644"/>
      <c r="P66" s="652"/>
      <c r="Q66" s="1228"/>
      <c r="R66" s="695"/>
      <c r="S66" s="654"/>
      <c r="T66" s="1231">
        <f t="shared" si="17"/>
        <v>0</v>
      </c>
      <c r="U66" s="699"/>
      <c r="V66" s="1233">
        <f t="shared" si="18"/>
        <v>101</v>
      </c>
      <c r="W66" s="176">
        <f t="shared" si="9"/>
        <v>20</v>
      </c>
      <c r="Y66" s="377">
        <f t="shared" si="15"/>
        <v>20</v>
      </c>
    </row>
    <row r="67" spans="1:25" ht="15.75" thickBot="1" x14ac:dyDescent="0.3">
      <c r="A67" s="119"/>
      <c r="B67" s="118"/>
      <c r="C67" s="117"/>
      <c r="D67" s="323"/>
      <c r="E67" s="673"/>
      <c r="F67" s="445"/>
      <c r="G67" s="1196">
        <f t="shared" si="5"/>
        <v>101</v>
      </c>
      <c r="H67" s="685"/>
      <c r="I67" s="641"/>
      <c r="J67" s="642"/>
      <c r="K67" s="638"/>
      <c r="L67" s="1228">
        <f t="shared" si="16"/>
        <v>0</v>
      </c>
      <c r="M67" s="690"/>
      <c r="N67" s="643"/>
      <c r="O67" s="644"/>
      <c r="P67" s="652"/>
      <c r="Q67" s="1228"/>
      <c r="R67" s="695"/>
      <c r="S67" s="654"/>
      <c r="T67" s="1231">
        <f t="shared" si="17"/>
        <v>0</v>
      </c>
      <c r="U67" s="699"/>
      <c r="V67" s="1233">
        <f t="shared" si="18"/>
        <v>101</v>
      </c>
      <c r="W67" s="176">
        <f t="shared" si="9"/>
        <v>20</v>
      </c>
      <c r="Y67" s="377">
        <f t="shared" si="15"/>
        <v>20</v>
      </c>
    </row>
    <row r="68" spans="1:25" ht="15.75" thickBot="1" x14ac:dyDescent="0.3">
      <c r="A68" s="100"/>
      <c r="B68" s="99"/>
      <c r="C68" s="98"/>
      <c r="D68" s="200"/>
      <c r="E68" s="714"/>
      <c r="F68" s="445"/>
      <c r="G68" s="1196">
        <f t="shared" si="5"/>
        <v>101</v>
      </c>
      <c r="H68" s="687"/>
      <c r="I68" s="641"/>
      <c r="J68" s="642"/>
      <c r="K68" s="638"/>
      <c r="L68" s="1228">
        <f t="shared" si="16"/>
        <v>0</v>
      </c>
      <c r="M68" s="692"/>
      <c r="N68" s="643"/>
      <c r="O68" s="644"/>
      <c r="P68" s="652"/>
      <c r="Q68" s="1230"/>
      <c r="R68" s="696"/>
      <c r="S68" s="654"/>
      <c r="T68" s="1231">
        <f t="shared" si="17"/>
        <v>0</v>
      </c>
      <c r="U68" s="699"/>
      <c r="V68" s="1233">
        <f t="shared" si="18"/>
        <v>101</v>
      </c>
      <c r="W68" s="176">
        <f t="shared" si="9"/>
        <v>20</v>
      </c>
      <c r="Y68" s="377">
        <f t="shared" si="15"/>
        <v>20</v>
      </c>
    </row>
    <row r="69" spans="1:25" ht="15.75" thickBot="1" x14ac:dyDescent="0.3">
      <c r="A69" s="106"/>
      <c r="B69" s="121"/>
      <c r="C69" s="120"/>
      <c r="D69" s="289"/>
      <c r="E69" s="708"/>
      <c r="F69" s="445"/>
      <c r="G69" s="1196">
        <f t="shared" si="5"/>
        <v>101</v>
      </c>
      <c r="H69" s="685"/>
      <c r="I69" s="641"/>
      <c r="J69" s="642"/>
      <c r="K69" s="638"/>
      <c r="L69" s="1228">
        <f t="shared" si="16"/>
        <v>0</v>
      </c>
      <c r="M69" s="690"/>
      <c r="N69" s="643"/>
      <c r="O69" s="644"/>
      <c r="P69" s="652"/>
      <c r="Q69" s="1228"/>
      <c r="R69" s="695"/>
      <c r="S69" s="654"/>
      <c r="T69" s="1231">
        <f t="shared" si="17"/>
        <v>0</v>
      </c>
      <c r="U69" s="699"/>
      <c r="V69" s="1234">
        <f t="shared" si="18"/>
        <v>101</v>
      </c>
      <c r="W69" s="176"/>
    </row>
    <row r="70" spans="1:25" ht="15.75" thickBot="1" x14ac:dyDescent="0.3">
      <c r="A70" s="40"/>
      <c r="B70" s="42"/>
      <c r="C70" s="38"/>
      <c r="D70" s="196"/>
      <c r="E70" s="703"/>
      <c r="F70" s="445"/>
      <c r="G70" s="1196">
        <f t="shared" si="5"/>
        <v>101</v>
      </c>
      <c r="H70" s="685"/>
      <c r="I70" s="641"/>
      <c r="J70" s="642"/>
      <c r="K70" s="638"/>
      <c r="L70" s="1228">
        <f t="shared" si="16"/>
        <v>0</v>
      </c>
      <c r="M70" s="690"/>
      <c r="N70" s="643"/>
      <c r="O70" s="644"/>
      <c r="P70" s="652"/>
      <c r="Q70" s="1228"/>
      <c r="R70" s="695"/>
      <c r="S70" s="654"/>
      <c r="T70" s="1231">
        <f t="shared" si="17"/>
        <v>0</v>
      </c>
      <c r="U70" s="699"/>
      <c r="V70" s="1233">
        <f t="shared" si="18"/>
        <v>101</v>
      </c>
      <c r="W70" s="176"/>
    </row>
    <row r="71" spans="1:25" ht="15.75" thickBot="1" x14ac:dyDescent="0.3">
      <c r="A71" s="119"/>
      <c r="B71" s="118"/>
      <c r="C71" s="117"/>
      <c r="D71" s="323"/>
      <c r="E71" s="705"/>
      <c r="F71" s="445"/>
      <c r="G71" s="1196">
        <f t="shared" si="5"/>
        <v>101</v>
      </c>
      <c r="H71" s="685"/>
      <c r="I71" s="641"/>
      <c r="J71" s="642"/>
      <c r="K71" s="638"/>
      <c r="L71" s="1228">
        <f t="shared" si="16"/>
        <v>0</v>
      </c>
      <c r="M71" s="690"/>
      <c r="N71" s="643"/>
      <c r="O71" s="644"/>
      <c r="P71" s="652"/>
      <c r="Q71" s="1228"/>
      <c r="R71" s="695"/>
      <c r="S71" s="654"/>
      <c r="T71" s="1231">
        <f t="shared" si="17"/>
        <v>0</v>
      </c>
      <c r="U71" s="699"/>
      <c r="V71" s="1233">
        <f t="shared" si="18"/>
        <v>101</v>
      </c>
      <c r="W71" s="176"/>
    </row>
    <row r="72" spans="1:25" ht="15.75" thickBot="1" x14ac:dyDescent="0.3">
      <c r="A72" s="100"/>
      <c r="B72" s="99"/>
      <c r="C72" s="98"/>
      <c r="D72" s="200"/>
      <c r="E72" s="675"/>
      <c r="F72" s="445"/>
      <c r="G72" s="1196">
        <f t="shared" si="5"/>
        <v>101</v>
      </c>
      <c r="H72" s="687"/>
      <c r="I72" s="641"/>
      <c r="J72" s="642"/>
      <c r="K72" s="638"/>
      <c r="L72" s="1228">
        <f t="shared" si="16"/>
        <v>0</v>
      </c>
      <c r="M72" s="692"/>
      <c r="N72" s="643"/>
      <c r="O72" s="644"/>
      <c r="P72" s="652"/>
      <c r="Q72" s="1230"/>
      <c r="R72" s="696"/>
      <c r="S72" s="654"/>
      <c r="T72" s="1231">
        <f t="shared" si="17"/>
        <v>0</v>
      </c>
      <c r="U72" s="699"/>
      <c r="V72" s="1233">
        <f t="shared" si="18"/>
        <v>101</v>
      </c>
      <c r="W72" s="176"/>
    </row>
    <row r="73" spans="1:25" ht="15.75" thickBot="1" x14ac:dyDescent="0.3">
      <c r="A73" s="106"/>
      <c r="B73" s="121"/>
      <c r="C73" s="120"/>
      <c r="D73" s="289"/>
      <c r="E73" s="708"/>
      <c r="F73" s="445"/>
      <c r="G73" s="1196">
        <f t="shared" si="5"/>
        <v>101</v>
      </c>
      <c r="H73" s="685"/>
      <c r="I73" s="641"/>
      <c r="J73" s="642"/>
      <c r="K73" s="638"/>
      <c r="L73" s="1228">
        <f t="shared" si="16"/>
        <v>0</v>
      </c>
      <c r="M73" s="690"/>
      <c r="N73" s="643"/>
      <c r="O73" s="644"/>
      <c r="P73" s="652"/>
      <c r="Q73" s="1228"/>
      <c r="R73" s="695"/>
      <c r="S73" s="654"/>
      <c r="T73" s="1231">
        <f t="shared" si="17"/>
        <v>0</v>
      </c>
      <c r="U73" s="699"/>
      <c r="V73" s="1234">
        <f t="shared" si="18"/>
        <v>101</v>
      </c>
      <c r="W73" s="176"/>
    </row>
    <row r="74" spans="1:25" ht="15.75" thickBot="1" x14ac:dyDescent="0.3">
      <c r="A74" s="40"/>
      <c r="B74" s="42"/>
      <c r="C74" s="38"/>
      <c r="D74" s="196"/>
      <c r="E74" s="714"/>
      <c r="F74" s="445"/>
      <c r="G74" s="1196">
        <f t="shared" ref="G74:G76" si="19">IF(MIN(E74:F74)&gt;10,0,(10.1-CEILING(MIN(E74:F74),0.1))*10)</f>
        <v>101</v>
      </c>
      <c r="H74" s="685"/>
      <c r="I74" s="641"/>
      <c r="J74" s="642"/>
      <c r="K74" s="638"/>
      <c r="L74" s="1228">
        <f t="shared" si="16"/>
        <v>0</v>
      </c>
      <c r="M74" s="690"/>
      <c r="N74" s="643"/>
      <c r="O74" s="644"/>
      <c r="P74" s="652"/>
      <c r="Q74" s="1228"/>
      <c r="R74" s="695"/>
      <c r="S74" s="654"/>
      <c r="T74" s="1231">
        <f t="shared" si="17"/>
        <v>0</v>
      </c>
      <c r="U74" s="699"/>
      <c r="V74" s="1233">
        <f t="shared" si="18"/>
        <v>101</v>
      </c>
      <c r="W74" s="176"/>
    </row>
    <row r="75" spans="1:25" ht="15.75" thickBot="1" x14ac:dyDescent="0.3">
      <c r="A75" s="119"/>
      <c r="B75" s="118"/>
      <c r="C75" s="117"/>
      <c r="D75" s="323"/>
      <c r="E75" s="673"/>
      <c r="F75" s="445"/>
      <c r="G75" s="1196">
        <f t="shared" si="19"/>
        <v>101</v>
      </c>
      <c r="H75" s="685"/>
      <c r="I75" s="641"/>
      <c r="J75" s="642"/>
      <c r="K75" s="638"/>
      <c r="L75" s="1228">
        <f t="shared" si="16"/>
        <v>0</v>
      </c>
      <c r="M75" s="690"/>
      <c r="N75" s="643"/>
      <c r="O75" s="644"/>
      <c r="P75" s="652"/>
      <c r="Q75" s="1228"/>
      <c r="R75" s="695"/>
      <c r="S75" s="654"/>
      <c r="T75" s="1231">
        <f t="shared" si="17"/>
        <v>0</v>
      </c>
      <c r="U75" s="699"/>
      <c r="V75" s="1233">
        <f t="shared" si="18"/>
        <v>101</v>
      </c>
      <c r="W75" s="176"/>
    </row>
    <row r="76" spans="1:25" ht="15.75" thickBot="1" x14ac:dyDescent="0.3">
      <c r="A76" s="100"/>
      <c r="B76" s="99"/>
      <c r="C76" s="98"/>
      <c r="D76" s="200"/>
      <c r="E76" s="714"/>
      <c r="F76" s="715"/>
      <c r="G76" s="1227">
        <f t="shared" si="19"/>
        <v>101</v>
      </c>
      <c r="H76" s="687"/>
      <c r="I76" s="647"/>
      <c r="J76" s="648"/>
      <c r="K76" s="649"/>
      <c r="L76" s="1229">
        <f t="shared" si="16"/>
        <v>0</v>
      </c>
      <c r="M76" s="692"/>
      <c r="N76" s="650"/>
      <c r="O76" s="651"/>
      <c r="P76" s="653"/>
      <c r="Q76" s="1230"/>
      <c r="R76" s="696"/>
      <c r="S76" s="655"/>
      <c r="T76" s="1232">
        <f t="shared" si="17"/>
        <v>0</v>
      </c>
      <c r="U76" s="701"/>
      <c r="V76" s="1235">
        <f t="shared" si="18"/>
        <v>101</v>
      </c>
      <c r="W76" s="509"/>
    </row>
  </sheetData>
  <sortState ref="A8:Y28">
    <sortCondition descending="1" ref="V8:V28"/>
  </sortState>
  <mergeCells count="8">
    <mergeCell ref="A1:W2"/>
    <mergeCell ref="A3:W3"/>
    <mergeCell ref="A4:W4"/>
    <mergeCell ref="A5:W5"/>
    <mergeCell ref="F7:H7"/>
    <mergeCell ref="K7:M7"/>
    <mergeCell ref="P7:R7"/>
    <mergeCell ref="S7:U7"/>
  </mergeCells>
  <pageMargins left="0.7" right="0.7" top="0.78740157499999996" bottom="0.78740157499999996" header="0.3" footer="0.3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1"/>
  <sheetViews>
    <sheetView tabSelected="1" topLeftCell="A13" workbookViewId="0">
      <selection activeCell="J24" sqref="J24"/>
    </sheetView>
  </sheetViews>
  <sheetFormatPr defaultRowHeight="15" x14ac:dyDescent="0.25"/>
  <cols>
    <col min="1" max="1" width="11.28515625" customWidth="1"/>
    <col min="2" max="2" width="47.7109375" customWidth="1"/>
    <col min="3" max="3" width="17.140625" customWidth="1"/>
  </cols>
  <sheetData>
    <row r="1" spans="1:9" ht="23.25" x14ac:dyDescent="0.35">
      <c r="A1" s="1139" t="s">
        <v>70</v>
      </c>
      <c r="B1" s="1139"/>
      <c r="C1" s="1139"/>
      <c r="D1" s="255"/>
      <c r="E1" s="255"/>
      <c r="F1" s="255"/>
      <c r="G1" s="255"/>
      <c r="H1" s="255"/>
      <c r="I1" s="255"/>
    </row>
    <row r="2" spans="1:9" x14ac:dyDescent="0.25">
      <c r="B2" s="1"/>
    </row>
    <row r="3" spans="1:9" ht="15.75" x14ac:dyDescent="0.25">
      <c r="A3" s="1158" t="s">
        <v>55</v>
      </c>
      <c r="B3" s="1158"/>
      <c r="C3" s="233"/>
      <c r="G3" s="81"/>
      <c r="H3" s="81"/>
    </row>
    <row r="5" spans="1:9" ht="15.75" x14ac:dyDescent="0.25">
      <c r="B5" s="256" t="s">
        <v>122</v>
      </c>
    </row>
    <row r="7" spans="1:9" ht="15.75" x14ac:dyDescent="0.25">
      <c r="B7" s="79"/>
      <c r="C7" s="257"/>
      <c r="F7" s="1"/>
    </row>
    <row r="8" spans="1:9" ht="15.75" x14ac:dyDescent="0.25">
      <c r="B8" s="258" t="s">
        <v>56</v>
      </c>
      <c r="C8" s="257"/>
      <c r="F8" s="1"/>
    </row>
    <row r="9" spans="1:9" ht="16.5" thickBot="1" x14ac:dyDescent="0.3">
      <c r="B9" s="79"/>
      <c r="F9" s="1"/>
    </row>
    <row r="10" spans="1:9" ht="15.75" thickTop="1" x14ac:dyDescent="0.25">
      <c r="A10" s="1159" t="s">
        <v>7</v>
      </c>
      <c r="B10" s="1162" t="s">
        <v>4</v>
      </c>
      <c r="C10" s="1165" t="s">
        <v>33</v>
      </c>
      <c r="D10" s="86"/>
      <c r="E10" s="86"/>
      <c r="F10" s="259"/>
    </row>
    <row r="11" spans="1:9" x14ac:dyDescent="0.25">
      <c r="A11" s="1160"/>
      <c r="B11" s="1163"/>
      <c r="C11" s="1166"/>
      <c r="D11" s="86"/>
      <c r="E11" s="86"/>
      <c r="F11" s="1167"/>
    </row>
    <row r="12" spans="1:9" ht="15.75" thickBot="1" x14ac:dyDescent="0.3">
      <c r="A12" s="1161"/>
      <c r="B12" s="1164"/>
      <c r="C12" s="1166"/>
      <c r="D12" s="259" t="s">
        <v>7</v>
      </c>
      <c r="E12" s="443"/>
      <c r="F12" s="1167"/>
    </row>
    <row r="13" spans="1:9" ht="15.75" x14ac:dyDescent="0.25">
      <c r="A13" s="260">
        <v>1</v>
      </c>
      <c r="B13" s="863" t="s">
        <v>130</v>
      </c>
      <c r="C13" s="261">
        <v>588</v>
      </c>
      <c r="D13" s="262">
        <v>1</v>
      </c>
      <c r="E13" s="295"/>
      <c r="F13" s="264"/>
    </row>
    <row r="14" spans="1:9" ht="15.75" x14ac:dyDescent="0.25">
      <c r="A14" s="265">
        <v>2</v>
      </c>
      <c r="B14" s="518" t="s">
        <v>20</v>
      </c>
      <c r="C14" s="277">
        <v>564</v>
      </c>
      <c r="D14" s="262">
        <v>2</v>
      </c>
      <c r="E14" s="263"/>
      <c r="F14" s="264"/>
    </row>
    <row r="15" spans="1:9" ht="15.75" x14ac:dyDescent="0.25">
      <c r="A15" s="275">
        <v>3</v>
      </c>
      <c r="B15" s="429" t="s">
        <v>73</v>
      </c>
      <c r="C15" s="277">
        <v>536</v>
      </c>
      <c r="D15" s="262">
        <v>3</v>
      </c>
      <c r="E15" s="263"/>
      <c r="F15" s="264"/>
    </row>
    <row r="16" spans="1:9" ht="15.75" x14ac:dyDescent="0.25">
      <c r="A16" s="265">
        <v>4</v>
      </c>
      <c r="B16" s="323" t="s">
        <v>138</v>
      </c>
      <c r="C16" s="266">
        <v>457</v>
      </c>
      <c r="D16" s="262">
        <v>4</v>
      </c>
      <c r="E16" s="263"/>
      <c r="F16" s="264"/>
    </row>
    <row r="17" spans="1:6" ht="15.75" x14ac:dyDescent="0.25">
      <c r="A17" s="275">
        <v>5</v>
      </c>
      <c r="B17" s="323" t="s">
        <v>18</v>
      </c>
      <c r="C17" s="277">
        <v>367</v>
      </c>
      <c r="D17" s="262">
        <v>5</v>
      </c>
      <c r="E17" s="295"/>
      <c r="F17" s="264"/>
    </row>
    <row r="18" spans="1:6" ht="15.75" x14ac:dyDescent="0.25">
      <c r="A18" s="265">
        <v>6</v>
      </c>
      <c r="B18" s="335"/>
      <c r="C18" s="266"/>
      <c r="D18" s="262"/>
      <c r="E18" s="295"/>
      <c r="F18" s="264"/>
    </row>
    <row r="19" spans="1:6" ht="15.75" x14ac:dyDescent="0.25">
      <c r="A19" s="275">
        <v>7</v>
      </c>
      <c r="B19" s="333"/>
      <c r="C19" s="266"/>
      <c r="D19" s="262"/>
      <c r="E19" s="263"/>
      <c r="F19" s="264"/>
    </row>
    <row r="20" spans="1:6" ht="15.75" x14ac:dyDescent="0.25">
      <c r="A20" s="265">
        <v>8</v>
      </c>
      <c r="B20" s="287"/>
      <c r="C20" s="266"/>
      <c r="D20" s="262"/>
      <c r="E20" s="263"/>
      <c r="F20" s="264"/>
    </row>
    <row r="21" spans="1:6" ht="15.75" x14ac:dyDescent="0.25">
      <c r="A21" s="275">
        <v>9</v>
      </c>
      <c r="B21" s="323"/>
      <c r="C21" s="266"/>
      <c r="D21" s="262"/>
      <c r="E21" s="263"/>
      <c r="F21" s="264"/>
    </row>
    <row r="22" spans="1:6" ht="15.75" x14ac:dyDescent="0.25">
      <c r="A22" s="276">
        <v>10</v>
      </c>
      <c r="B22" s="323"/>
      <c r="C22" s="266"/>
      <c r="D22" s="262"/>
      <c r="E22" s="263"/>
      <c r="F22" s="264"/>
    </row>
    <row r="23" spans="1:6" ht="15.75" x14ac:dyDescent="0.25">
      <c r="A23" s="265">
        <v>11</v>
      </c>
      <c r="B23" s="322"/>
      <c r="C23" s="266"/>
      <c r="D23" s="262"/>
      <c r="E23" s="263"/>
      <c r="F23" s="264"/>
    </row>
    <row r="24" spans="1:6" ht="15.75" x14ac:dyDescent="0.25">
      <c r="A24" s="276">
        <v>12</v>
      </c>
      <c r="B24" s="438"/>
      <c r="C24" s="266"/>
      <c r="D24" s="262"/>
      <c r="E24" s="295"/>
      <c r="F24" s="264"/>
    </row>
    <row r="25" spans="1:6" ht="15.75" x14ac:dyDescent="0.25">
      <c r="A25" s="265">
        <v>13</v>
      </c>
      <c r="B25" s="462"/>
      <c r="C25" s="266"/>
      <c r="D25" s="262"/>
      <c r="E25" s="263"/>
      <c r="F25" s="264"/>
    </row>
    <row r="26" spans="1:6" ht="15.75" x14ac:dyDescent="0.25">
      <c r="A26" s="265">
        <v>14</v>
      </c>
      <c r="B26" s="440"/>
      <c r="C26" s="266"/>
      <c r="D26" s="262"/>
      <c r="E26" s="263"/>
      <c r="F26" s="264"/>
    </row>
    <row r="27" spans="1:6" ht="16.5" thickBot="1" x14ac:dyDescent="0.3">
      <c r="A27" s="267">
        <v>15</v>
      </c>
      <c r="B27" s="442"/>
      <c r="C27" s="268"/>
      <c r="D27" s="262"/>
      <c r="E27" s="263"/>
      <c r="F27" s="264"/>
    </row>
    <row r="28" spans="1:6" ht="15.75" thickTop="1" x14ac:dyDescent="0.25">
      <c r="A28" s="269"/>
      <c r="B28" s="441"/>
      <c r="C28" s="270"/>
      <c r="D28" s="271"/>
      <c r="E28" s="272"/>
      <c r="F28" s="273"/>
    </row>
    <row r="29" spans="1:6" ht="15.75" x14ac:dyDescent="0.25">
      <c r="A29" s="269"/>
      <c r="B29" s="274" t="s">
        <v>57</v>
      </c>
      <c r="C29" s="270"/>
      <c r="D29" s="271"/>
      <c r="E29" s="272"/>
      <c r="F29" s="273"/>
    </row>
    <row r="30" spans="1:6" ht="17.25" customHeight="1" thickBot="1" x14ac:dyDescent="0.4">
      <c r="A30" s="1139"/>
      <c r="B30" s="1139"/>
      <c r="C30" s="1139"/>
      <c r="D30" s="271"/>
      <c r="E30" s="272"/>
      <c r="F30" s="273"/>
    </row>
    <row r="31" spans="1:6" ht="17.25" customHeight="1" thickTop="1" x14ac:dyDescent="0.25">
      <c r="A31" s="1159" t="s">
        <v>7</v>
      </c>
      <c r="B31" s="1168" t="s">
        <v>4</v>
      </c>
      <c r="C31" s="1165" t="s">
        <v>33</v>
      </c>
      <c r="D31" s="271"/>
      <c r="E31" s="272"/>
      <c r="F31" s="273"/>
    </row>
    <row r="32" spans="1:6" ht="17.25" customHeight="1" x14ac:dyDescent="0.25">
      <c r="A32" s="1160"/>
      <c r="B32" s="1169"/>
      <c r="C32" s="1166"/>
      <c r="D32" s="271"/>
      <c r="E32" s="272"/>
      <c r="F32" s="273"/>
    </row>
    <row r="33" spans="1:6" ht="15.75" thickBot="1" x14ac:dyDescent="0.3">
      <c r="A33" s="1161"/>
      <c r="B33" s="1170"/>
      <c r="C33" s="1166"/>
      <c r="D33" s="825" t="s">
        <v>7</v>
      </c>
    </row>
    <row r="34" spans="1:6" ht="15.75" x14ac:dyDescent="0.25">
      <c r="A34" s="260">
        <v>1</v>
      </c>
      <c r="B34" s="889" t="s">
        <v>18</v>
      </c>
      <c r="C34" s="261">
        <v>713.5</v>
      </c>
      <c r="D34">
        <v>1</v>
      </c>
    </row>
    <row r="35" spans="1:6" ht="15.75" x14ac:dyDescent="0.25">
      <c r="A35" s="265">
        <v>2</v>
      </c>
      <c r="B35" s="423" t="s">
        <v>20</v>
      </c>
      <c r="C35" s="266">
        <v>585</v>
      </c>
      <c r="D35">
        <v>2</v>
      </c>
    </row>
    <row r="36" spans="1:6" ht="15.75" x14ac:dyDescent="0.25">
      <c r="A36" s="278">
        <v>3</v>
      </c>
      <c r="B36" s="439" t="s">
        <v>168</v>
      </c>
      <c r="C36" s="266">
        <v>561</v>
      </c>
      <c r="D36">
        <v>3</v>
      </c>
    </row>
    <row r="37" spans="1:6" ht="15.75" x14ac:dyDescent="0.25">
      <c r="A37" s="265">
        <v>4</v>
      </c>
      <c r="B37" s="425" t="s">
        <v>130</v>
      </c>
      <c r="C37" s="277">
        <v>538</v>
      </c>
      <c r="D37">
        <v>4</v>
      </c>
    </row>
    <row r="38" spans="1:6" ht="15.75" x14ac:dyDescent="0.25">
      <c r="A38" s="265">
        <v>5</v>
      </c>
      <c r="B38" s="890" t="s">
        <v>74</v>
      </c>
      <c r="C38" s="266">
        <v>486</v>
      </c>
      <c r="D38">
        <v>5</v>
      </c>
      <c r="F38" s="242"/>
    </row>
    <row r="39" spans="1:6" ht="15.75" x14ac:dyDescent="0.25">
      <c r="A39" s="265">
        <v>6</v>
      </c>
      <c r="B39" s="424" t="s">
        <v>79</v>
      </c>
      <c r="C39" s="266">
        <v>425</v>
      </c>
      <c r="D39">
        <v>6</v>
      </c>
    </row>
    <row r="40" spans="1:6" ht="15.75" x14ac:dyDescent="0.25">
      <c r="A40" s="275">
        <v>7</v>
      </c>
      <c r="B40" s="425" t="s">
        <v>138</v>
      </c>
      <c r="C40" s="266">
        <v>401</v>
      </c>
      <c r="D40">
        <v>7</v>
      </c>
    </row>
    <row r="41" spans="1:6" ht="15.75" x14ac:dyDescent="0.25">
      <c r="A41" s="265">
        <v>8</v>
      </c>
      <c r="B41" s="425"/>
      <c r="C41" s="266"/>
    </row>
    <row r="42" spans="1:6" ht="15.75" x14ac:dyDescent="0.25">
      <c r="A42" s="278">
        <v>9</v>
      </c>
      <c r="B42" s="448"/>
      <c r="C42" s="266"/>
    </row>
    <row r="43" spans="1:6" ht="15.75" x14ac:dyDescent="0.25">
      <c r="A43" s="265">
        <v>10</v>
      </c>
      <c r="B43" s="424"/>
      <c r="C43" s="266"/>
    </row>
    <row r="44" spans="1:6" ht="15.75" x14ac:dyDescent="0.25">
      <c r="A44" s="265">
        <v>11</v>
      </c>
      <c r="B44" s="426"/>
      <c r="C44" s="266"/>
      <c r="E44" s="21"/>
    </row>
    <row r="45" spans="1:6" ht="15.75" x14ac:dyDescent="0.25">
      <c r="A45" s="265">
        <v>12</v>
      </c>
      <c r="B45" s="427"/>
      <c r="C45" s="266"/>
    </row>
    <row r="46" spans="1:6" ht="15.75" x14ac:dyDescent="0.25">
      <c r="A46" s="275">
        <v>13</v>
      </c>
      <c r="B46" s="428"/>
      <c r="C46" s="266"/>
    </row>
    <row r="47" spans="1:6" ht="15.75" x14ac:dyDescent="0.25">
      <c r="A47" s="265"/>
      <c r="B47" s="429"/>
      <c r="C47" s="266"/>
    </row>
    <row r="48" spans="1:6" ht="15.75" x14ac:dyDescent="0.25">
      <c r="A48" s="275"/>
      <c r="B48" s="423"/>
      <c r="C48" s="266"/>
    </row>
    <row r="49" spans="1:3" ht="15.75" x14ac:dyDescent="0.25">
      <c r="A49" s="276"/>
      <c r="B49" s="189"/>
      <c r="C49" s="266"/>
    </row>
    <row r="50" spans="1:3" ht="16.5" thickBot="1" x14ac:dyDescent="0.3">
      <c r="A50" s="267"/>
      <c r="B50" s="430"/>
      <c r="C50" s="268"/>
    </row>
    <row r="51" spans="1:3" ht="15.75" thickTop="1" x14ac:dyDescent="0.25"/>
  </sheetData>
  <sortState ref="B34:D40">
    <sortCondition descending="1" ref="C34:C40"/>
  </sortState>
  <mergeCells count="10">
    <mergeCell ref="F11:F12"/>
    <mergeCell ref="A30:C30"/>
    <mergeCell ref="A31:A33"/>
    <mergeCell ref="B31:B33"/>
    <mergeCell ref="C31:C33"/>
    <mergeCell ref="A1:C1"/>
    <mergeCell ref="A3:B3"/>
    <mergeCell ref="A10:A12"/>
    <mergeCell ref="B10:B12"/>
    <mergeCell ref="C10:C12"/>
  </mergeCells>
  <pageMargins left="0.70866141732283472" right="0.70866141732283472" top="0.78740157480314965" bottom="0.78740157480314965" header="0.31496062992125984" footer="0.31496062992125984"/>
  <pageSetup paperSize="9" fitToWidth="0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8"/>
  <sheetViews>
    <sheetView zoomScale="160" zoomScaleNormal="160" workbookViewId="0">
      <selection activeCell="I11" sqref="I11"/>
    </sheetView>
  </sheetViews>
  <sheetFormatPr defaultRowHeight="15" x14ac:dyDescent="0.25"/>
  <cols>
    <col min="1" max="1" width="15.85546875" customWidth="1"/>
    <col min="2" max="2" width="14.42578125" customWidth="1"/>
    <col min="3" max="3" width="9.140625" style="1"/>
    <col min="4" max="4" width="29.7109375" customWidth="1"/>
  </cols>
  <sheetData>
    <row r="1" spans="1:9" ht="20.25" x14ac:dyDescent="0.3">
      <c r="A1" s="1110" t="s">
        <v>106</v>
      </c>
      <c r="B1" s="1110"/>
      <c r="C1" s="1110"/>
      <c r="D1" s="1110"/>
      <c r="E1" s="1110"/>
      <c r="F1" s="1110"/>
      <c r="G1" s="1110"/>
      <c r="H1" s="9"/>
      <c r="I1" s="10"/>
    </row>
    <row r="2" spans="1:9" x14ac:dyDescent="0.25">
      <c r="A2" s="20" t="s">
        <v>18</v>
      </c>
      <c r="B2" s="21"/>
      <c r="C2" s="22"/>
      <c r="D2" s="18"/>
      <c r="E2" s="1111">
        <v>43503</v>
      </c>
      <c r="F2" s="1112"/>
      <c r="G2" s="1112"/>
      <c r="H2" s="9"/>
      <c r="I2" s="10"/>
    </row>
    <row r="3" spans="1:9" x14ac:dyDescent="0.25">
      <c r="A3" s="1114" t="s">
        <v>9</v>
      </c>
      <c r="B3" s="1114"/>
      <c r="C3" s="1114"/>
      <c r="D3" s="1114"/>
      <c r="E3" s="1114"/>
      <c r="F3" s="1114"/>
      <c r="G3" s="1114"/>
      <c r="H3" s="11"/>
      <c r="I3" s="10"/>
    </row>
    <row r="4" spans="1:9" ht="15.75" thickBot="1" x14ac:dyDescent="0.3">
      <c r="A4" s="3"/>
      <c r="B4" s="12"/>
      <c r="C4" s="12"/>
      <c r="D4" s="12"/>
      <c r="E4" s="12"/>
      <c r="F4" s="12"/>
      <c r="G4" s="12"/>
      <c r="H4" s="9"/>
      <c r="I4" s="10"/>
    </row>
    <row r="5" spans="1:9" ht="27" thickTop="1" thickBot="1" x14ac:dyDescent="0.3">
      <c r="A5" s="35" t="s">
        <v>1</v>
      </c>
      <c r="B5" s="25" t="s">
        <v>2</v>
      </c>
      <c r="C5" s="214" t="s">
        <v>3</v>
      </c>
      <c r="D5" s="37" t="s">
        <v>4</v>
      </c>
      <c r="E5" s="24" t="s">
        <v>5</v>
      </c>
      <c r="F5" s="25" t="s">
        <v>6</v>
      </c>
      <c r="G5" s="26" t="s">
        <v>7</v>
      </c>
      <c r="H5" s="216" t="s">
        <v>51</v>
      </c>
      <c r="I5" s="5"/>
    </row>
    <row r="6" spans="1:9" x14ac:dyDescent="0.25">
      <c r="A6" s="1030" t="s">
        <v>85</v>
      </c>
      <c r="B6" s="927" t="s">
        <v>82</v>
      </c>
      <c r="C6" s="928">
        <v>2001</v>
      </c>
      <c r="D6" s="915" t="s">
        <v>20</v>
      </c>
      <c r="E6" s="13">
        <v>37</v>
      </c>
      <c r="F6" s="350">
        <f t="shared" ref="F6:F33" si="0">E6*1.5</f>
        <v>55.5</v>
      </c>
      <c r="G6" s="243">
        <v>1</v>
      </c>
      <c r="H6" s="9">
        <v>4</v>
      </c>
      <c r="I6" s="10"/>
    </row>
    <row r="7" spans="1:9" x14ac:dyDescent="0.25">
      <c r="A7" s="895" t="s">
        <v>83</v>
      </c>
      <c r="B7" s="931" t="s">
        <v>8</v>
      </c>
      <c r="C7" s="932">
        <v>2000</v>
      </c>
      <c r="D7" s="1077" t="s">
        <v>130</v>
      </c>
      <c r="E7" s="6">
        <v>37</v>
      </c>
      <c r="F7" s="349">
        <f t="shared" si="0"/>
        <v>55.5</v>
      </c>
      <c r="G7" s="241">
        <v>2</v>
      </c>
      <c r="H7" s="9">
        <v>7</v>
      </c>
      <c r="I7" s="10"/>
    </row>
    <row r="8" spans="1:9" x14ac:dyDescent="0.25">
      <c r="A8" s="895" t="s">
        <v>112</v>
      </c>
      <c r="B8" s="896" t="s">
        <v>19</v>
      </c>
      <c r="C8" s="897">
        <v>1999</v>
      </c>
      <c r="D8" s="899" t="s">
        <v>55</v>
      </c>
      <c r="E8" s="6">
        <v>36</v>
      </c>
      <c r="F8" s="349">
        <f t="shared" si="0"/>
        <v>54</v>
      </c>
      <c r="G8" s="241">
        <v>3</v>
      </c>
      <c r="H8" s="9"/>
      <c r="I8" s="10"/>
    </row>
    <row r="9" spans="1:9" x14ac:dyDescent="0.25">
      <c r="A9" s="900" t="s">
        <v>94</v>
      </c>
      <c r="B9" s="1082" t="s">
        <v>71</v>
      </c>
      <c r="C9" s="1083">
        <v>2000</v>
      </c>
      <c r="D9" s="1076" t="s">
        <v>55</v>
      </c>
      <c r="E9" s="6">
        <v>35</v>
      </c>
      <c r="F9" s="349">
        <f t="shared" si="0"/>
        <v>52.5</v>
      </c>
      <c r="G9" s="239"/>
      <c r="H9" s="9"/>
      <c r="I9" s="10"/>
    </row>
    <row r="10" spans="1:9" x14ac:dyDescent="0.25">
      <c r="A10" s="911" t="s">
        <v>72</v>
      </c>
      <c r="B10" s="950" t="s">
        <v>111</v>
      </c>
      <c r="C10" s="951">
        <v>2003</v>
      </c>
      <c r="D10" s="914" t="s">
        <v>55</v>
      </c>
      <c r="E10" s="6">
        <v>34</v>
      </c>
      <c r="F10" s="349">
        <f t="shared" si="0"/>
        <v>51</v>
      </c>
      <c r="G10" s="241"/>
      <c r="H10" s="9"/>
      <c r="I10" s="10"/>
    </row>
    <row r="11" spans="1:9" x14ac:dyDescent="0.25">
      <c r="A11" s="895" t="s">
        <v>142</v>
      </c>
      <c r="B11" s="924" t="s">
        <v>62</v>
      </c>
      <c r="C11" s="925">
        <v>2002</v>
      </c>
      <c r="D11" s="914" t="s">
        <v>138</v>
      </c>
      <c r="E11" s="6">
        <v>30</v>
      </c>
      <c r="F11" s="349">
        <f t="shared" si="0"/>
        <v>45</v>
      </c>
      <c r="G11" s="239"/>
      <c r="H11" s="9"/>
      <c r="I11" s="10"/>
    </row>
    <row r="12" spans="1:9" x14ac:dyDescent="0.25">
      <c r="A12" s="900" t="s">
        <v>69</v>
      </c>
      <c r="B12" s="901" t="s">
        <v>61</v>
      </c>
      <c r="C12" s="902">
        <v>2001</v>
      </c>
      <c r="D12" s="903" t="s">
        <v>91</v>
      </c>
      <c r="E12" s="6">
        <v>30</v>
      </c>
      <c r="F12" s="349">
        <f t="shared" si="0"/>
        <v>45</v>
      </c>
      <c r="G12" s="244"/>
      <c r="H12" s="9"/>
      <c r="I12" s="10"/>
    </row>
    <row r="13" spans="1:9" x14ac:dyDescent="0.25">
      <c r="A13" s="1081" t="s">
        <v>107</v>
      </c>
      <c r="B13" s="904" t="s">
        <v>82</v>
      </c>
      <c r="C13" s="905">
        <v>2000</v>
      </c>
      <c r="D13" s="938" t="s">
        <v>79</v>
      </c>
      <c r="E13" s="6">
        <v>27</v>
      </c>
      <c r="F13" s="349">
        <f t="shared" si="0"/>
        <v>40.5</v>
      </c>
      <c r="G13" s="241"/>
      <c r="H13" s="9"/>
      <c r="I13" s="10"/>
    </row>
    <row r="14" spans="1:9" x14ac:dyDescent="0.25">
      <c r="A14" s="900" t="s">
        <v>109</v>
      </c>
      <c r="B14" s="936" t="s">
        <v>52</v>
      </c>
      <c r="C14" s="937">
        <v>2002</v>
      </c>
      <c r="D14" s="903" t="s">
        <v>20</v>
      </c>
      <c r="E14" s="6">
        <v>26</v>
      </c>
      <c r="F14" s="349">
        <f t="shared" si="0"/>
        <v>39</v>
      </c>
      <c r="G14" s="239"/>
      <c r="H14" s="9"/>
      <c r="I14" s="10"/>
    </row>
    <row r="15" spans="1:9" x14ac:dyDescent="0.25">
      <c r="A15" s="895" t="s">
        <v>81</v>
      </c>
      <c r="B15" s="904" t="s">
        <v>82</v>
      </c>
      <c r="C15" s="905">
        <v>2000</v>
      </c>
      <c r="D15" s="894" t="s">
        <v>130</v>
      </c>
      <c r="E15" s="6">
        <v>26</v>
      </c>
      <c r="F15" s="349">
        <f t="shared" si="0"/>
        <v>39</v>
      </c>
      <c r="G15" s="244"/>
      <c r="H15" s="9"/>
      <c r="I15" s="10"/>
    </row>
    <row r="16" spans="1:9" x14ac:dyDescent="0.25">
      <c r="A16" s="900" t="s">
        <v>152</v>
      </c>
      <c r="B16" s="901" t="s">
        <v>52</v>
      </c>
      <c r="C16" s="902">
        <v>2000</v>
      </c>
      <c r="D16" s="1076" t="s">
        <v>158</v>
      </c>
      <c r="E16" s="6">
        <v>26</v>
      </c>
      <c r="F16" s="349">
        <f t="shared" si="0"/>
        <v>39</v>
      </c>
      <c r="G16" s="241"/>
      <c r="H16" s="9"/>
      <c r="I16" s="10"/>
    </row>
    <row r="17" spans="1:9" x14ac:dyDescent="0.25">
      <c r="A17" s="895" t="s">
        <v>155</v>
      </c>
      <c r="B17" s="904" t="s">
        <v>156</v>
      </c>
      <c r="C17" s="905">
        <v>2000</v>
      </c>
      <c r="D17" s="1084" t="s">
        <v>158</v>
      </c>
      <c r="E17" s="7">
        <v>26</v>
      </c>
      <c r="F17" s="349">
        <f t="shared" si="0"/>
        <v>39</v>
      </c>
      <c r="G17" s="241"/>
      <c r="H17" s="9"/>
      <c r="I17" s="10"/>
    </row>
    <row r="18" spans="1:9" x14ac:dyDescent="0.25">
      <c r="A18" s="1067" t="s">
        <v>76</v>
      </c>
      <c r="B18" s="1068" t="s">
        <v>77</v>
      </c>
      <c r="C18" s="1073">
        <v>1999</v>
      </c>
      <c r="D18" s="938" t="s">
        <v>79</v>
      </c>
      <c r="E18" s="6">
        <v>25</v>
      </c>
      <c r="F18" s="349">
        <f t="shared" si="0"/>
        <v>37.5</v>
      </c>
      <c r="G18" s="239"/>
      <c r="H18" s="9"/>
      <c r="I18" s="10"/>
    </row>
    <row r="19" spans="1:9" x14ac:dyDescent="0.25">
      <c r="A19" s="900" t="s">
        <v>88</v>
      </c>
      <c r="B19" s="901" t="s">
        <v>89</v>
      </c>
      <c r="C19" s="902">
        <v>2000</v>
      </c>
      <c r="D19" s="955" t="s">
        <v>92</v>
      </c>
      <c r="E19" s="6">
        <v>24</v>
      </c>
      <c r="F19" s="349">
        <f t="shared" si="0"/>
        <v>36</v>
      </c>
      <c r="G19" s="241"/>
      <c r="H19" s="9"/>
      <c r="I19" s="10"/>
    </row>
    <row r="20" spans="1:9" x14ac:dyDescent="0.25">
      <c r="A20" s="900" t="s">
        <v>153</v>
      </c>
      <c r="B20" s="901" t="s">
        <v>154</v>
      </c>
      <c r="C20" s="937">
        <v>2001</v>
      </c>
      <c r="D20" s="955" t="s">
        <v>158</v>
      </c>
      <c r="E20" s="6">
        <v>24</v>
      </c>
      <c r="F20" s="349">
        <f t="shared" si="0"/>
        <v>36</v>
      </c>
      <c r="G20" s="241"/>
      <c r="H20" s="9"/>
      <c r="I20" s="10"/>
    </row>
    <row r="21" spans="1:9" x14ac:dyDescent="0.25">
      <c r="A21" s="916" t="s">
        <v>161</v>
      </c>
      <c r="B21" s="908" t="s">
        <v>162</v>
      </c>
      <c r="C21" s="909">
        <v>2001</v>
      </c>
      <c r="D21" s="1078" t="s">
        <v>20</v>
      </c>
      <c r="E21" s="6">
        <v>22</v>
      </c>
      <c r="F21" s="349">
        <f t="shared" si="0"/>
        <v>33</v>
      </c>
      <c r="G21" s="239"/>
      <c r="H21" s="9"/>
      <c r="I21" s="10"/>
    </row>
    <row r="22" spans="1:9" x14ac:dyDescent="0.25">
      <c r="A22" s="958" t="s">
        <v>67</v>
      </c>
      <c r="B22" s="1070" t="s">
        <v>68</v>
      </c>
      <c r="C22" s="975">
        <v>1999</v>
      </c>
      <c r="D22" s="1078" t="s">
        <v>55</v>
      </c>
      <c r="E22" s="6">
        <v>22</v>
      </c>
      <c r="F22" s="349">
        <f t="shared" si="0"/>
        <v>33</v>
      </c>
      <c r="G22" s="241"/>
      <c r="H22" s="9"/>
      <c r="I22" s="10"/>
    </row>
    <row r="23" spans="1:9" x14ac:dyDescent="0.25">
      <c r="A23" s="895" t="s">
        <v>86</v>
      </c>
      <c r="B23" s="896" t="s">
        <v>87</v>
      </c>
      <c r="C23" s="897">
        <v>2000</v>
      </c>
      <c r="D23" s="1079" t="s">
        <v>20</v>
      </c>
      <c r="E23" s="6">
        <v>21</v>
      </c>
      <c r="F23" s="349">
        <f t="shared" si="0"/>
        <v>31.5</v>
      </c>
      <c r="G23" s="239"/>
      <c r="H23" s="9"/>
      <c r="I23" s="10"/>
    </row>
    <row r="24" spans="1:9" x14ac:dyDescent="0.25">
      <c r="A24" s="920" t="s">
        <v>139</v>
      </c>
      <c r="B24" s="1069" t="s">
        <v>110</v>
      </c>
      <c r="C24" s="1074">
        <v>1999</v>
      </c>
      <c r="D24" s="923" t="s">
        <v>130</v>
      </c>
      <c r="E24" s="6">
        <v>21</v>
      </c>
      <c r="F24" s="349">
        <f t="shared" si="0"/>
        <v>31.5</v>
      </c>
      <c r="G24" s="244"/>
      <c r="H24" s="9"/>
      <c r="I24" s="10"/>
    </row>
    <row r="25" spans="1:9" x14ac:dyDescent="0.25">
      <c r="A25" s="911" t="s">
        <v>164</v>
      </c>
      <c r="B25" s="1072" t="s">
        <v>165</v>
      </c>
      <c r="C25" s="1075">
        <v>2000</v>
      </c>
      <c r="D25" s="903" t="s">
        <v>130</v>
      </c>
      <c r="E25" s="6">
        <v>18</v>
      </c>
      <c r="F25" s="349">
        <f t="shared" si="0"/>
        <v>27</v>
      </c>
      <c r="G25" s="241"/>
      <c r="H25" s="9"/>
      <c r="I25" s="10"/>
    </row>
    <row r="26" spans="1:9" x14ac:dyDescent="0.25">
      <c r="A26" s="30" t="s">
        <v>144</v>
      </c>
      <c r="B26" s="393" t="s">
        <v>157</v>
      </c>
      <c r="C26" s="159">
        <v>2001</v>
      </c>
      <c r="D26" s="186" t="s">
        <v>158</v>
      </c>
      <c r="E26" s="6">
        <v>18</v>
      </c>
      <c r="F26" s="349">
        <f t="shared" si="0"/>
        <v>27</v>
      </c>
      <c r="G26" s="241"/>
      <c r="H26" s="9"/>
      <c r="I26" s="10"/>
    </row>
    <row r="27" spans="1:9" x14ac:dyDescent="0.25">
      <c r="A27" s="900" t="s">
        <v>141</v>
      </c>
      <c r="B27" s="901" t="s">
        <v>82</v>
      </c>
      <c r="C27" s="902">
        <v>2001</v>
      </c>
      <c r="D27" s="914" t="s">
        <v>138</v>
      </c>
      <c r="E27" s="6">
        <v>16</v>
      </c>
      <c r="F27" s="349">
        <f t="shared" si="0"/>
        <v>24</v>
      </c>
      <c r="G27" s="239"/>
      <c r="H27" s="9"/>
      <c r="I27" s="10"/>
    </row>
    <row r="28" spans="1:9" x14ac:dyDescent="0.25">
      <c r="A28" s="895" t="s">
        <v>88</v>
      </c>
      <c r="B28" s="904" t="s">
        <v>90</v>
      </c>
      <c r="C28" s="1073">
        <v>2000</v>
      </c>
      <c r="D28" s="938" t="s">
        <v>92</v>
      </c>
      <c r="E28" s="6">
        <v>16</v>
      </c>
      <c r="F28" s="349">
        <f t="shared" si="0"/>
        <v>24</v>
      </c>
      <c r="G28" s="241"/>
      <c r="H28" s="9"/>
      <c r="I28" s="10"/>
    </row>
    <row r="29" spans="1:9" x14ac:dyDescent="0.25">
      <c r="A29" s="916" t="s">
        <v>143</v>
      </c>
      <c r="B29" s="908" t="s">
        <v>80</v>
      </c>
      <c r="C29" s="909">
        <v>2000</v>
      </c>
      <c r="D29" s="935" t="s">
        <v>138</v>
      </c>
      <c r="E29" s="6">
        <v>15</v>
      </c>
      <c r="F29" s="349">
        <f t="shared" si="0"/>
        <v>22.5</v>
      </c>
      <c r="G29" s="241"/>
      <c r="H29" s="9"/>
      <c r="I29" s="10"/>
    </row>
    <row r="30" spans="1:9" x14ac:dyDescent="0.25">
      <c r="A30" s="1067" t="s">
        <v>78</v>
      </c>
      <c r="B30" s="1071" t="s">
        <v>19</v>
      </c>
      <c r="C30" s="1073">
        <v>2000</v>
      </c>
      <c r="D30" s="1080" t="s">
        <v>79</v>
      </c>
      <c r="E30" s="6">
        <v>14</v>
      </c>
      <c r="F30" s="349">
        <f t="shared" si="0"/>
        <v>21</v>
      </c>
      <c r="G30" s="239"/>
      <c r="H30" s="9"/>
      <c r="I30" s="10"/>
    </row>
    <row r="31" spans="1:9" x14ac:dyDescent="0.25">
      <c r="A31" s="900" t="s">
        <v>140</v>
      </c>
      <c r="B31" s="901" t="s">
        <v>77</v>
      </c>
      <c r="C31" s="902">
        <v>2000</v>
      </c>
      <c r="D31" s="914" t="s">
        <v>138</v>
      </c>
      <c r="E31" s="530">
        <v>14</v>
      </c>
      <c r="F31" s="349">
        <f t="shared" si="0"/>
        <v>21</v>
      </c>
      <c r="G31" s="241"/>
      <c r="H31" s="9"/>
      <c r="I31" s="10"/>
    </row>
    <row r="32" spans="1:9" x14ac:dyDescent="0.25">
      <c r="A32" s="900" t="s">
        <v>159</v>
      </c>
      <c r="B32" s="901" t="s">
        <v>160</v>
      </c>
      <c r="C32" s="902"/>
      <c r="D32" s="903" t="s">
        <v>92</v>
      </c>
      <c r="E32" s="6">
        <v>12</v>
      </c>
      <c r="F32" s="349">
        <f t="shared" si="0"/>
        <v>18</v>
      </c>
      <c r="G32" s="241"/>
      <c r="H32" s="9"/>
      <c r="I32" s="10"/>
    </row>
    <row r="33" spans="1:9" x14ac:dyDescent="0.25">
      <c r="A33" s="895" t="s">
        <v>108</v>
      </c>
      <c r="B33" s="904" t="s">
        <v>52</v>
      </c>
      <c r="C33" s="905">
        <v>2000</v>
      </c>
      <c r="D33" s="938" t="s">
        <v>79</v>
      </c>
      <c r="E33" s="6"/>
      <c r="F33" s="349">
        <f t="shared" si="0"/>
        <v>0</v>
      </c>
      <c r="G33" s="239"/>
      <c r="H33" s="9"/>
      <c r="I33" s="10"/>
    </row>
    <row r="34" spans="1:9" x14ac:dyDescent="0.25">
      <c r="A34" s="161"/>
      <c r="B34" s="410"/>
      <c r="C34" s="159"/>
      <c r="D34" s="237"/>
      <c r="E34" s="6"/>
      <c r="F34" s="349">
        <f t="shared" ref="F34:F41" si="1">E34*1.5</f>
        <v>0</v>
      </c>
      <c r="G34" s="241"/>
      <c r="H34" s="9"/>
      <c r="I34" s="10"/>
    </row>
    <row r="35" spans="1:9" x14ac:dyDescent="0.25">
      <c r="A35" s="40"/>
      <c r="B35" s="48"/>
      <c r="C35" s="38"/>
      <c r="D35" s="313"/>
      <c r="E35" s="6"/>
      <c r="F35" s="349">
        <f t="shared" si="1"/>
        <v>0</v>
      </c>
      <c r="G35" s="239"/>
      <c r="H35" s="9"/>
      <c r="I35" s="10"/>
    </row>
    <row r="36" spans="1:9" x14ac:dyDescent="0.25">
      <c r="A36" s="40"/>
      <c r="B36" s="41"/>
      <c r="C36" s="38"/>
      <c r="D36" s="314"/>
      <c r="E36" s="6"/>
      <c r="F36" s="349">
        <f t="shared" si="1"/>
        <v>0</v>
      </c>
      <c r="G36" s="244"/>
      <c r="H36" s="9"/>
      <c r="I36" s="10"/>
    </row>
    <row r="37" spans="1:9" x14ac:dyDescent="0.25">
      <c r="A37" s="158"/>
      <c r="B37" s="400"/>
      <c r="C37" s="135"/>
      <c r="D37" s="402"/>
      <c r="E37" s="7"/>
      <c r="F37" s="349">
        <f t="shared" si="1"/>
        <v>0</v>
      </c>
      <c r="G37" s="241"/>
      <c r="H37" s="9"/>
      <c r="I37" s="10"/>
    </row>
    <row r="38" spans="1:9" x14ac:dyDescent="0.25">
      <c r="A38" s="161" t="s">
        <v>144</v>
      </c>
      <c r="B38" s="410" t="s">
        <v>82</v>
      </c>
      <c r="C38" s="159">
        <v>2006</v>
      </c>
      <c r="D38" s="403" t="s">
        <v>93</v>
      </c>
      <c r="E38" s="7">
        <v>33</v>
      </c>
      <c r="F38" s="349">
        <f t="shared" si="1"/>
        <v>49.5</v>
      </c>
      <c r="G38" s="239"/>
      <c r="H38" s="9"/>
      <c r="I38" s="10"/>
    </row>
    <row r="39" spans="1:9" x14ac:dyDescent="0.25">
      <c r="A39" s="158" t="s">
        <v>145</v>
      </c>
      <c r="B39" s="400" t="s">
        <v>61</v>
      </c>
      <c r="C39" s="135">
        <v>2006</v>
      </c>
      <c r="D39" s="237" t="s">
        <v>93</v>
      </c>
      <c r="E39" s="6">
        <v>25</v>
      </c>
      <c r="F39" s="349">
        <f t="shared" si="1"/>
        <v>37.5</v>
      </c>
      <c r="G39" s="244"/>
      <c r="H39" s="9"/>
      <c r="I39" s="10"/>
    </row>
    <row r="40" spans="1:9" x14ac:dyDescent="0.25">
      <c r="A40" s="158" t="s">
        <v>146</v>
      </c>
      <c r="B40" s="400" t="s">
        <v>147</v>
      </c>
      <c r="C40" s="135">
        <v>2006</v>
      </c>
      <c r="D40" s="237" t="s">
        <v>93</v>
      </c>
      <c r="E40" s="6">
        <v>25</v>
      </c>
      <c r="F40" s="349">
        <f t="shared" si="1"/>
        <v>37.5</v>
      </c>
      <c r="G40" s="241"/>
      <c r="H40" s="9"/>
      <c r="I40" s="10"/>
    </row>
    <row r="41" spans="1:9" x14ac:dyDescent="0.25">
      <c r="A41" s="158" t="s">
        <v>166</v>
      </c>
      <c r="B41" s="157" t="s">
        <v>167</v>
      </c>
      <c r="C41" s="135"/>
      <c r="D41" s="402" t="s">
        <v>93</v>
      </c>
      <c r="E41" s="6">
        <v>12</v>
      </c>
      <c r="F41" s="349">
        <f t="shared" si="1"/>
        <v>18</v>
      </c>
      <c r="G41" s="239"/>
      <c r="H41" s="9"/>
      <c r="I41" s="10"/>
    </row>
    <row r="42" spans="1:9" x14ac:dyDescent="0.25">
      <c r="A42" s="396"/>
      <c r="B42" s="412"/>
      <c r="C42" s="104"/>
      <c r="D42" s="194"/>
      <c r="E42" s="6"/>
      <c r="F42" s="349">
        <f t="shared" ref="F42:F57" si="2">E42*1.5</f>
        <v>0</v>
      </c>
      <c r="G42" s="244"/>
      <c r="H42" s="9"/>
      <c r="I42" s="10"/>
    </row>
    <row r="43" spans="1:9" x14ac:dyDescent="0.25">
      <c r="A43" s="158"/>
      <c r="B43" s="157"/>
      <c r="C43" s="135"/>
      <c r="D43" s="237"/>
      <c r="E43" s="6"/>
      <c r="F43" s="349">
        <f t="shared" si="2"/>
        <v>0</v>
      </c>
      <c r="G43" s="241"/>
      <c r="H43" s="9"/>
      <c r="I43" s="10"/>
    </row>
    <row r="44" spans="1:9" x14ac:dyDescent="0.25">
      <c r="A44" s="158"/>
      <c r="B44" s="157"/>
      <c r="C44" s="135"/>
      <c r="D44" s="237"/>
      <c r="E44" s="6"/>
      <c r="F44" s="349">
        <f t="shared" si="2"/>
        <v>0</v>
      </c>
      <c r="G44" s="241"/>
      <c r="H44" s="9"/>
      <c r="I44" s="10"/>
    </row>
    <row r="45" spans="1:9" x14ac:dyDescent="0.25">
      <c r="A45" s="28"/>
      <c r="B45" s="31"/>
      <c r="C45" s="33"/>
      <c r="D45" s="188"/>
      <c r="E45" s="6"/>
      <c r="F45" s="349">
        <f t="shared" si="2"/>
        <v>0</v>
      </c>
      <c r="G45" s="239"/>
      <c r="H45" s="9"/>
      <c r="I45" s="10"/>
    </row>
    <row r="46" spans="1:9" x14ac:dyDescent="0.25">
      <c r="A46" s="161"/>
      <c r="B46" s="160"/>
      <c r="C46" s="159"/>
      <c r="D46" s="227"/>
      <c r="E46" s="6"/>
      <c r="F46" s="349">
        <f t="shared" si="2"/>
        <v>0</v>
      </c>
      <c r="G46" s="241"/>
      <c r="H46" s="9"/>
      <c r="I46" s="10"/>
    </row>
    <row r="47" spans="1:9" x14ac:dyDescent="0.25">
      <c r="A47" s="158"/>
      <c r="B47" s="157"/>
      <c r="C47" s="135"/>
      <c r="D47" s="237"/>
      <c r="E47" s="6"/>
      <c r="F47" s="349">
        <f t="shared" si="2"/>
        <v>0</v>
      </c>
      <c r="G47" s="241"/>
      <c r="H47" s="9"/>
      <c r="I47" s="10"/>
    </row>
    <row r="48" spans="1:9" x14ac:dyDescent="0.25">
      <c r="A48" s="28"/>
      <c r="B48" s="397"/>
      <c r="C48" s="401"/>
      <c r="D48" s="192"/>
      <c r="E48" s="6"/>
      <c r="F48" s="349">
        <f t="shared" si="2"/>
        <v>0</v>
      </c>
      <c r="G48" s="239"/>
      <c r="H48" s="9"/>
      <c r="I48" s="10"/>
    </row>
    <row r="49" spans="1:9" x14ac:dyDescent="0.25">
      <c r="A49" s="40"/>
      <c r="B49" s="354"/>
      <c r="C49" s="38"/>
      <c r="D49" s="186"/>
      <c r="E49" s="6"/>
      <c r="F49" s="349">
        <f t="shared" si="2"/>
        <v>0</v>
      </c>
      <c r="G49" s="241"/>
      <c r="H49" s="9"/>
      <c r="I49" s="10"/>
    </row>
    <row r="50" spans="1:9" x14ac:dyDescent="0.25">
      <c r="A50" s="29"/>
      <c r="B50" s="406"/>
      <c r="C50" s="407"/>
      <c r="D50" s="190"/>
      <c r="E50" s="6"/>
      <c r="F50" s="349">
        <f t="shared" si="2"/>
        <v>0</v>
      </c>
      <c r="G50" s="239"/>
      <c r="H50" s="9"/>
      <c r="I50" s="10"/>
    </row>
    <row r="51" spans="1:9" x14ac:dyDescent="0.25">
      <c r="A51" s="158"/>
      <c r="B51" s="157"/>
      <c r="C51" s="135"/>
      <c r="D51" s="285"/>
      <c r="E51" s="6"/>
      <c r="F51" s="349">
        <f t="shared" si="2"/>
        <v>0</v>
      </c>
      <c r="G51" s="244"/>
      <c r="H51" s="9"/>
      <c r="I51" s="10"/>
    </row>
    <row r="52" spans="1:9" x14ac:dyDescent="0.25">
      <c r="A52" s="158"/>
      <c r="B52" s="157"/>
      <c r="C52" s="135"/>
      <c r="D52" s="285"/>
      <c r="E52" s="6"/>
      <c r="F52" s="349">
        <f t="shared" si="2"/>
        <v>0</v>
      </c>
      <c r="G52" s="241"/>
      <c r="H52" s="9"/>
      <c r="I52" s="10"/>
    </row>
    <row r="53" spans="1:9" x14ac:dyDescent="0.25">
      <c r="A53" s="28"/>
      <c r="B53" s="31"/>
      <c r="C53" s="33"/>
      <c r="D53" s="188"/>
      <c r="E53" s="6"/>
      <c r="F53" s="349">
        <f t="shared" si="2"/>
        <v>0</v>
      </c>
      <c r="G53" s="239"/>
      <c r="H53" s="9"/>
      <c r="I53" s="10"/>
    </row>
    <row r="54" spans="1:9" x14ac:dyDescent="0.25">
      <c r="A54" s="30"/>
      <c r="B54" s="393"/>
      <c r="C54" s="39"/>
      <c r="D54" s="333"/>
      <c r="E54" s="6"/>
      <c r="F54" s="349">
        <f t="shared" si="2"/>
        <v>0</v>
      </c>
      <c r="G54" s="244"/>
      <c r="H54" s="9"/>
      <c r="I54" s="10"/>
    </row>
    <row r="55" spans="1:9" x14ac:dyDescent="0.25">
      <c r="A55" s="158"/>
      <c r="B55" s="157"/>
      <c r="C55" s="135"/>
      <c r="D55" s="285"/>
      <c r="E55" s="6"/>
      <c r="F55" s="349">
        <f t="shared" si="2"/>
        <v>0</v>
      </c>
      <c r="G55" s="241"/>
      <c r="H55" s="9"/>
      <c r="I55" s="10"/>
    </row>
    <row r="56" spans="1:9" x14ac:dyDescent="0.25">
      <c r="A56" s="451"/>
      <c r="B56" s="452"/>
      <c r="C56" s="117"/>
      <c r="D56" s="193"/>
      <c r="E56" s="6"/>
      <c r="F56" s="349">
        <f t="shared" si="2"/>
        <v>0</v>
      </c>
      <c r="G56" s="241"/>
      <c r="H56" s="9"/>
      <c r="I56" s="10"/>
    </row>
    <row r="57" spans="1:9" x14ac:dyDescent="0.25">
      <c r="A57" s="40"/>
      <c r="B57" s="42"/>
      <c r="C57" s="38"/>
      <c r="D57" s="529"/>
      <c r="E57" s="7"/>
      <c r="F57" s="349">
        <f t="shared" si="2"/>
        <v>0</v>
      </c>
      <c r="G57" s="239"/>
      <c r="H57" s="9"/>
      <c r="I57" s="10"/>
    </row>
    <row r="58" spans="1:9" x14ac:dyDescent="0.25">
      <c r="A58" s="30"/>
      <c r="B58" s="43"/>
      <c r="C58" s="39"/>
      <c r="D58" s="314"/>
      <c r="E58" s="6"/>
      <c r="F58" s="349">
        <f t="shared" ref="F58:F65" si="3">E58*1.5</f>
        <v>0</v>
      </c>
      <c r="G58" s="241"/>
      <c r="H58" s="9"/>
      <c r="I58" s="10"/>
    </row>
    <row r="59" spans="1:9" x14ac:dyDescent="0.25">
      <c r="A59" s="158"/>
      <c r="B59" s="157"/>
      <c r="C59" s="135"/>
      <c r="D59" s="235"/>
      <c r="E59" s="6"/>
      <c r="F59" s="349">
        <f t="shared" si="3"/>
        <v>0</v>
      </c>
      <c r="G59" s="239"/>
      <c r="H59" s="9"/>
      <c r="I59" s="10"/>
    </row>
    <row r="60" spans="1:9" x14ac:dyDescent="0.25">
      <c r="A60" s="28"/>
      <c r="B60" s="397"/>
      <c r="C60" s="401"/>
      <c r="D60" s="191"/>
      <c r="E60" s="6"/>
      <c r="F60" s="349">
        <f t="shared" si="3"/>
        <v>0</v>
      </c>
      <c r="G60" s="244"/>
      <c r="H60" s="9"/>
      <c r="I60" s="10"/>
    </row>
    <row r="61" spans="1:9" x14ac:dyDescent="0.25">
      <c r="A61" s="28"/>
      <c r="B61" s="31"/>
      <c r="C61" s="33"/>
      <c r="D61" s="213"/>
      <c r="E61" s="6"/>
      <c r="F61" s="349">
        <f t="shared" si="3"/>
        <v>0</v>
      </c>
      <c r="G61" s="241"/>
      <c r="H61" s="9"/>
      <c r="I61" s="10"/>
    </row>
    <row r="62" spans="1:9" x14ac:dyDescent="0.25">
      <c r="A62" s="29"/>
      <c r="B62" s="406"/>
      <c r="C62" s="407"/>
      <c r="D62" s="192"/>
      <c r="E62" s="6"/>
      <c r="F62" s="349">
        <f t="shared" si="3"/>
        <v>0</v>
      </c>
      <c r="G62" s="241"/>
      <c r="H62" s="9"/>
      <c r="I62" s="10"/>
    </row>
    <row r="63" spans="1:9" x14ac:dyDescent="0.25">
      <c r="A63" s="158"/>
      <c r="B63" s="157"/>
      <c r="C63" s="135"/>
      <c r="D63" s="237"/>
      <c r="E63" s="6"/>
      <c r="F63" s="349">
        <f t="shared" si="3"/>
        <v>0</v>
      </c>
      <c r="G63" s="239"/>
      <c r="H63" s="9"/>
      <c r="I63" s="10"/>
    </row>
    <row r="64" spans="1:9" x14ac:dyDescent="0.25">
      <c r="A64" s="158"/>
      <c r="B64" s="157"/>
      <c r="C64" s="135"/>
      <c r="D64" s="237"/>
      <c r="E64" s="6"/>
      <c r="F64" s="349">
        <f t="shared" si="3"/>
        <v>0</v>
      </c>
      <c r="G64" s="241"/>
      <c r="H64" s="9"/>
      <c r="I64" s="10"/>
    </row>
    <row r="65" spans="1:9" x14ac:dyDescent="0.25">
      <c r="A65" s="158"/>
      <c r="B65" s="157"/>
      <c r="C65" s="135"/>
      <c r="D65" s="237"/>
      <c r="E65" s="6"/>
      <c r="F65" s="349">
        <f t="shared" si="3"/>
        <v>0</v>
      </c>
      <c r="G65" s="239"/>
      <c r="H65" s="9"/>
      <c r="I65" s="10"/>
    </row>
    <row r="66" spans="1:9" x14ac:dyDescent="0.25">
      <c r="A66" s="9"/>
      <c r="B66" s="9"/>
      <c r="C66" s="15"/>
      <c r="D66" s="9"/>
      <c r="E66" s="9"/>
      <c r="F66" s="9"/>
      <c r="G66" s="9"/>
      <c r="H66" s="319"/>
      <c r="I66" s="10"/>
    </row>
    <row r="67" spans="1:9" x14ac:dyDescent="0.25">
      <c r="A67" s="1115" t="s">
        <v>16</v>
      </c>
      <c r="B67" s="1115"/>
      <c r="C67" s="1115"/>
      <c r="D67" s="1115"/>
      <c r="E67" s="1115"/>
      <c r="F67" s="1115"/>
      <c r="G67" s="1115"/>
      <c r="H67" s="2"/>
      <c r="I67" s="15"/>
    </row>
    <row r="68" spans="1:9" x14ac:dyDescent="0.25">
      <c r="A68" s="9"/>
      <c r="B68" s="9"/>
      <c r="C68" s="15"/>
      <c r="D68" s="9"/>
      <c r="E68" s="9"/>
      <c r="F68" s="9"/>
      <c r="G68" s="9"/>
      <c r="H68" s="9"/>
      <c r="I68" s="10"/>
    </row>
  </sheetData>
  <sortState ref="A6:F33">
    <sortCondition descending="1" ref="F6:F33"/>
  </sortState>
  <mergeCells count="4">
    <mergeCell ref="A1:G1"/>
    <mergeCell ref="E2:G2"/>
    <mergeCell ref="A3:G3"/>
    <mergeCell ref="A67:G67"/>
  </mergeCells>
  <phoneticPr fontId="0" type="noConversion"/>
  <pageMargins left="0.9055118110236221" right="0.70866141732283472" top="0.78740157480314965" bottom="0.78740157480314965" header="0.31496062992125984" footer="0.31496062992125984"/>
  <pageSetup paperSize="9" scale="4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8"/>
  <sheetViews>
    <sheetView topLeftCell="A10" zoomScale="110" zoomScaleNormal="110" workbookViewId="0">
      <selection activeCell="Q38" sqref="Q38"/>
    </sheetView>
  </sheetViews>
  <sheetFormatPr defaultRowHeight="15" x14ac:dyDescent="0.25"/>
  <cols>
    <col min="1" max="1" width="13.5703125" customWidth="1"/>
    <col min="2" max="2" width="12.28515625" customWidth="1"/>
    <col min="3" max="3" width="10.28515625" style="1" customWidth="1"/>
    <col min="4" max="4" width="32.42578125" customWidth="1"/>
  </cols>
  <sheetData>
    <row r="1" spans="1:14" ht="19.5" customHeight="1" x14ac:dyDescent="0.3">
      <c r="A1" s="1116" t="s">
        <v>113</v>
      </c>
      <c r="B1" s="1116"/>
      <c r="C1" s="1116"/>
      <c r="D1" s="1116"/>
      <c r="E1" s="1116"/>
      <c r="F1" s="1116"/>
      <c r="G1" s="1116"/>
      <c r="H1" s="1116"/>
      <c r="I1" s="1116"/>
      <c r="J1" s="9"/>
      <c r="K1" s="9"/>
      <c r="L1" s="9"/>
      <c r="M1" s="9"/>
      <c r="N1" s="10"/>
    </row>
    <row r="2" spans="1:14" ht="15" customHeight="1" x14ac:dyDescent="0.25">
      <c r="A2" s="20" t="s">
        <v>18</v>
      </c>
      <c r="B2" s="21"/>
      <c r="C2" s="23"/>
      <c r="D2" s="18"/>
      <c r="E2" s="1111">
        <v>43503</v>
      </c>
      <c r="F2" s="1112"/>
      <c r="G2" s="1112"/>
      <c r="H2" s="1112"/>
      <c r="I2" s="1112"/>
      <c r="J2" s="9"/>
      <c r="K2" s="9"/>
      <c r="L2" s="9"/>
      <c r="M2" s="9"/>
      <c r="N2" s="10"/>
    </row>
    <row r="3" spans="1:14" ht="15" customHeight="1" x14ac:dyDescent="0.25">
      <c r="A3" s="1113" t="s">
        <v>10</v>
      </c>
      <c r="B3" s="1113"/>
      <c r="C3" s="1113"/>
      <c r="D3" s="1113"/>
      <c r="E3" s="1113"/>
      <c r="F3" s="1113"/>
      <c r="G3" s="1113"/>
      <c r="H3" s="1113"/>
      <c r="I3" s="1113"/>
      <c r="J3" s="11">
        <v>9.15</v>
      </c>
      <c r="K3" s="11"/>
      <c r="L3" s="9"/>
      <c r="M3" s="9"/>
      <c r="N3" s="10"/>
    </row>
    <row r="4" spans="1:14" ht="15" customHeight="1" thickBot="1" x14ac:dyDescent="0.3">
      <c r="A4" s="204"/>
      <c r="B4" s="12"/>
      <c r="C4" s="12"/>
      <c r="D4" s="12"/>
      <c r="E4" s="12"/>
      <c r="F4" s="12"/>
      <c r="G4" s="12"/>
      <c r="H4" s="12"/>
      <c r="I4" s="12"/>
      <c r="J4" s="9"/>
      <c r="K4" s="9"/>
      <c r="L4" s="9"/>
      <c r="M4" s="9"/>
      <c r="N4" s="10"/>
    </row>
    <row r="5" spans="1:14" ht="27" thickTop="1" thickBot="1" x14ac:dyDescent="0.3">
      <c r="A5" s="35" t="s">
        <v>1</v>
      </c>
      <c r="B5" s="25" t="s">
        <v>2</v>
      </c>
      <c r="C5" s="214" t="s">
        <v>3</v>
      </c>
      <c r="D5" s="37" t="s">
        <v>4</v>
      </c>
      <c r="E5" s="35" t="s">
        <v>11</v>
      </c>
      <c r="F5" s="25" t="s">
        <v>12</v>
      </c>
      <c r="G5" s="36" t="s">
        <v>13</v>
      </c>
      <c r="H5" s="25" t="s">
        <v>6</v>
      </c>
      <c r="I5" s="37" t="s">
        <v>7</v>
      </c>
      <c r="J5" s="45"/>
      <c r="K5" s="220"/>
      <c r="L5" s="4">
        <v>1</v>
      </c>
      <c r="M5" s="4">
        <v>2</v>
      </c>
      <c r="N5" s="4">
        <v>3</v>
      </c>
    </row>
    <row r="6" spans="1:14" ht="15" customHeight="1" thickBot="1" x14ac:dyDescent="0.3">
      <c r="A6" s="891" t="s">
        <v>112</v>
      </c>
      <c r="B6" s="892" t="s">
        <v>19</v>
      </c>
      <c r="C6" s="893">
        <v>1999</v>
      </c>
      <c r="D6" s="894" t="s">
        <v>55</v>
      </c>
      <c r="E6" s="303">
        <v>9.1300000000000008</v>
      </c>
      <c r="F6" s="304"/>
      <c r="G6" s="305">
        <v>9.2799999999999994</v>
      </c>
      <c r="H6" s="16">
        <v>69</v>
      </c>
      <c r="I6" s="243">
        <v>1</v>
      </c>
      <c r="J6" s="861">
        <f t="shared" ref="J6:J33" si="0">FLOOR(L6,0.1)</f>
        <v>9.2000000000000011</v>
      </c>
      <c r="K6" s="245">
        <f t="shared" ref="K6:K33" si="1">IF(J6&lt;4.1,0,IF(J6&lt;7.5,(J6-4)*10,(J6-4)*10+(J6-7.5)*10))</f>
        <v>69.000000000000028</v>
      </c>
      <c r="L6" s="306">
        <f t="shared" ref="L6:L33" si="2">MAX(E6:G6)</f>
        <v>9.2799999999999994</v>
      </c>
      <c r="M6" s="306">
        <f t="shared" ref="M6:M33" si="3">SUM(E6:G6)-L6-N6</f>
        <v>0</v>
      </c>
      <c r="N6" s="307">
        <f t="shared" ref="N6:N33" si="4">MIN(E6:G6)</f>
        <v>9.1300000000000008</v>
      </c>
    </row>
    <row r="7" spans="1:14" ht="15.75" customHeight="1" thickBot="1" x14ac:dyDescent="0.3">
      <c r="A7" s="900" t="s">
        <v>153</v>
      </c>
      <c r="B7" s="929" t="s">
        <v>154</v>
      </c>
      <c r="C7" s="930">
        <v>2001</v>
      </c>
      <c r="D7" s="1076" t="s">
        <v>158</v>
      </c>
      <c r="E7" s="303"/>
      <c r="F7" s="304">
        <v>9.14</v>
      </c>
      <c r="G7" s="305">
        <v>9.25</v>
      </c>
      <c r="H7" s="16">
        <v>69</v>
      </c>
      <c r="I7" s="244">
        <v>2</v>
      </c>
      <c r="J7" s="861">
        <f t="shared" si="0"/>
        <v>9.2000000000000011</v>
      </c>
      <c r="K7" s="245">
        <f t="shared" si="1"/>
        <v>69.000000000000028</v>
      </c>
      <c r="L7" s="306">
        <f t="shared" si="2"/>
        <v>9.25</v>
      </c>
      <c r="M7" s="306">
        <f t="shared" si="3"/>
        <v>0</v>
      </c>
      <c r="N7" s="307">
        <f t="shared" si="4"/>
        <v>9.14</v>
      </c>
    </row>
    <row r="8" spans="1:14" ht="15.75" thickBot="1" x14ac:dyDescent="0.3">
      <c r="A8" s="900" t="s">
        <v>94</v>
      </c>
      <c r="B8" s="929" t="s">
        <v>71</v>
      </c>
      <c r="C8" s="930">
        <v>2000</v>
      </c>
      <c r="D8" s="1076" t="s">
        <v>55</v>
      </c>
      <c r="E8" s="303">
        <v>0</v>
      </c>
      <c r="F8" s="304"/>
      <c r="G8" s="305">
        <v>9.06</v>
      </c>
      <c r="H8" s="16">
        <v>65</v>
      </c>
      <c r="I8" s="239">
        <v>3</v>
      </c>
      <c r="J8" s="861">
        <f t="shared" si="0"/>
        <v>9</v>
      </c>
      <c r="K8" s="245">
        <f t="shared" si="1"/>
        <v>65</v>
      </c>
      <c r="L8" s="306">
        <f t="shared" si="2"/>
        <v>9.06</v>
      </c>
      <c r="M8" s="306">
        <f t="shared" si="3"/>
        <v>0</v>
      </c>
      <c r="N8" s="307">
        <f t="shared" si="4"/>
        <v>0</v>
      </c>
    </row>
    <row r="9" spans="1:14" ht="15.75" thickBot="1" x14ac:dyDescent="0.3">
      <c r="A9" s="900" t="s">
        <v>152</v>
      </c>
      <c r="B9" s="1082" t="s">
        <v>52</v>
      </c>
      <c r="C9" s="1083">
        <v>2000</v>
      </c>
      <c r="D9" s="1076" t="s">
        <v>158</v>
      </c>
      <c r="E9" s="303">
        <v>8.61</v>
      </c>
      <c r="F9" s="304">
        <v>8.9</v>
      </c>
      <c r="G9" s="305">
        <v>8.8000000000000007</v>
      </c>
      <c r="H9" s="16">
        <v>63</v>
      </c>
      <c r="I9" s="244"/>
      <c r="J9" s="861">
        <f t="shared" si="0"/>
        <v>8.9</v>
      </c>
      <c r="K9" s="245">
        <f t="shared" si="1"/>
        <v>63</v>
      </c>
      <c r="L9" s="306">
        <f t="shared" si="2"/>
        <v>8.9</v>
      </c>
      <c r="M9" s="306">
        <f t="shared" si="3"/>
        <v>8.7999999999999972</v>
      </c>
      <c r="N9" s="307">
        <f t="shared" si="4"/>
        <v>8.61</v>
      </c>
    </row>
    <row r="10" spans="1:14" ht="15.75" thickBot="1" x14ac:dyDescent="0.3">
      <c r="A10" s="916" t="s">
        <v>67</v>
      </c>
      <c r="B10" s="917" t="s">
        <v>68</v>
      </c>
      <c r="C10" s="909">
        <v>1999</v>
      </c>
      <c r="D10" s="910" t="s">
        <v>55</v>
      </c>
      <c r="E10" s="303"/>
      <c r="F10" s="304">
        <v>8.6199999999999992</v>
      </c>
      <c r="G10" s="305">
        <v>8.59</v>
      </c>
      <c r="H10" s="16">
        <v>57</v>
      </c>
      <c r="I10" s="244"/>
      <c r="J10" s="861">
        <f t="shared" si="0"/>
        <v>8.6</v>
      </c>
      <c r="K10" s="245">
        <f t="shared" si="1"/>
        <v>57</v>
      </c>
      <c r="L10" s="306">
        <f t="shared" si="2"/>
        <v>8.6199999999999992</v>
      </c>
      <c r="M10" s="306">
        <f t="shared" si="3"/>
        <v>0</v>
      </c>
      <c r="N10" s="307">
        <f t="shared" si="4"/>
        <v>8.59</v>
      </c>
    </row>
    <row r="11" spans="1:14" ht="15.75" thickBot="1" x14ac:dyDescent="0.3">
      <c r="A11" s="911" t="s">
        <v>72</v>
      </c>
      <c r="B11" s="950" t="s">
        <v>111</v>
      </c>
      <c r="C11" s="951">
        <v>2003</v>
      </c>
      <c r="D11" s="914" t="s">
        <v>55</v>
      </c>
      <c r="E11" s="303">
        <v>8.4600000000000009</v>
      </c>
      <c r="F11" s="304">
        <v>8.35</v>
      </c>
      <c r="G11" s="305">
        <v>8.4600000000000009</v>
      </c>
      <c r="H11" s="16">
        <v>53</v>
      </c>
      <c r="I11" s="239"/>
      <c r="J11" s="861">
        <f t="shared" si="0"/>
        <v>8.4</v>
      </c>
      <c r="K11" s="245">
        <f t="shared" si="1"/>
        <v>53</v>
      </c>
      <c r="L11" s="306">
        <f t="shared" si="2"/>
        <v>8.4600000000000009</v>
      </c>
      <c r="M11" s="306">
        <f t="shared" si="3"/>
        <v>8.4600000000000026</v>
      </c>
      <c r="N11" s="307">
        <f t="shared" si="4"/>
        <v>8.35</v>
      </c>
    </row>
    <row r="12" spans="1:14" ht="15.75" thickBot="1" x14ac:dyDescent="0.3">
      <c r="A12" s="900" t="s">
        <v>69</v>
      </c>
      <c r="B12" s="901" t="s">
        <v>61</v>
      </c>
      <c r="C12" s="902">
        <v>2001</v>
      </c>
      <c r="D12" s="903" t="s">
        <v>91</v>
      </c>
      <c r="E12" s="303">
        <v>8.3699999999999992</v>
      </c>
      <c r="F12" s="304">
        <v>8.06</v>
      </c>
      <c r="G12" s="305">
        <v>8.4</v>
      </c>
      <c r="H12" s="16">
        <v>53</v>
      </c>
      <c r="I12" s="244"/>
      <c r="J12" s="861">
        <f t="shared" si="0"/>
        <v>8.4</v>
      </c>
      <c r="K12" s="245">
        <f t="shared" si="1"/>
        <v>53</v>
      </c>
      <c r="L12" s="306">
        <f t="shared" si="2"/>
        <v>8.4</v>
      </c>
      <c r="M12" s="306">
        <f t="shared" si="3"/>
        <v>8.3699999999999992</v>
      </c>
      <c r="N12" s="307">
        <f t="shared" si="4"/>
        <v>8.06</v>
      </c>
    </row>
    <row r="13" spans="1:14" ht="15.75" thickBot="1" x14ac:dyDescent="0.3">
      <c r="A13" s="1081" t="s">
        <v>155</v>
      </c>
      <c r="B13" s="904" t="s">
        <v>156</v>
      </c>
      <c r="C13" s="905">
        <v>2000</v>
      </c>
      <c r="D13" s="938" t="s">
        <v>158</v>
      </c>
      <c r="E13" s="303">
        <v>8.19</v>
      </c>
      <c r="F13" s="304">
        <v>8.36</v>
      </c>
      <c r="G13" s="305">
        <v>8.3699999999999992</v>
      </c>
      <c r="H13" s="16">
        <v>51</v>
      </c>
      <c r="I13" s="244"/>
      <c r="J13" s="861">
        <f t="shared" si="0"/>
        <v>8.3000000000000007</v>
      </c>
      <c r="K13" s="245">
        <f t="shared" si="1"/>
        <v>51.000000000000014</v>
      </c>
      <c r="L13" s="306">
        <f t="shared" si="2"/>
        <v>8.3699999999999992</v>
      </c>
      <c r="M13" s="306">
        <f t="shared" si="3"/>
        <v>8.3599999999999977</v>
      </c>
      <c r="N13" s="307">
        <f t="shared" si="4"/>
        <v>8.19</v>
      </c>
    </row>
    <row r="14" spans="1:14" ht="15.75" thickBot="1" x14ac:dyDescent="0.3">
      <c r="A14" s="895" t="s">
        <v>81</v>
      </c>
      <c r="B14" s="1068" t="s">
        <v>82</v>
      </c>
      <c r="C14" s="1073">
        <v>2000</v>
      </c>
      <c r="D14" s="938" t="s">
        <v>130</v>
      </c>
      <c r="E14" s="303">
        <v>7.63</v>
      </c>
      <c r="F14" s="304">
        <v>8.2100000000000009</v>
      </c>
      <c r="G14" s="305">
        <v>8.2799999999999994</v>
      </c>
      <c r="H14" s="16">
        <v>49</v>
      </c>
      <c r="I14" s="241"/>
      <c r="J14" s="861">
        <f t="shared" si="0"/>
        <v>8.2000000000000011</v>
      </c>
      <c r="K14" s="245">
        <f t="shared" si="1"/>
        <v>49.000000000000028</v>
      </c>
      <c r="L14" s="306">
        <f t="shared" si="2"/>
        <v>8.2799999999999994</v>
      </c>
      <c r="M14" s="306">
        <f t="shared" si="3"/>
        <v>8.2099999999999973</v>
      </c>
      <c r="N14" s="307">
        <f t="shared" si="4"/>
        <v>7.63</v>
      </c>
    </row>
    <row r="15" spans="1:14" ht="15.75" thickBot="1" x14ac:dyDescent="0.3">
      <c r="A15" s="900" t="s">
        <v>159</v>
      </c>
      <c r="B15" s="901" t="s">
        <v>160</v>
      </c>
      <c r="C15" s="902"/>
      <c r="D15" s="915" t="s">
        <v>92</v>
      </c>
      <c r="E15" s="303">
        <v>7.99</v>
      </c>
      <c r="F15" s="304">
        <v>8.16</v>
      </c>
      <c r="G15" s="305">
        <v>8.1999999999999993</v>
      </c>
      <c r="H15" s="16">
        <v>49</v>
      </c>
      <c r="I15" s="239"/>
      <c r="J15" s="861">
        <f t="shared" si="0"/>
        <v>8.2000000000000011</v>
      </c>
      <c r="K15" s="245">
        <f t="shared" si="1"/>
        <v>49.000000000000028</v>
      </c>
      <c r="L15" s="306">
        <f t="shared" si="2"/>
        <v>8.1999999999999993</v>
      </c>
      <c r="M15" s="306">
        <f t="shared" si="3"/>
        <v>8.1599999999999984</v>
      </c>
      <c r="N15" s="307">
        <f t="shared" si="4"/>
        <v>7.99</v>
      </c>
    </row>
    <row r="16" spans="1:14" ht="15.75" thickBot="1" x14ac:dyDescent="0.3">
      <c r="A16" s="895" t="s">
        <v>76</v>
      </c>
      <c r="B16" s="904" t="s">
        <v>77</v>
      </c>
      <c r="C16" s="905">
        <v>1999</v>
      </c>
      <c r="D16" s="899" t="s">
        <v>79</v>
      </c>
      <c r="E16" s="303">
        <v>7.79</v>
      </c>
      <c r="F16" s="304">
        <v>7.93</v>
      </c>
      <c r="G16" s="305">
        <v>8.1</v>
      </c>
      <c r="H16" s="16">
        <v>47</v>
      </c>
      <c r="I16" s="244"/>
      <c r="J16" s="861">
        <f t="shared" si="0"/>
        <v>8.1</v>
      </c>
      <c r="K16" s="245">
        <f t="shared" si="1"/>
        <v>47</v>
      </c>
      <c r="L16" s="306">
        <f t="shared" si="2"/>
        <v>8.1</v>
      </c>
      <c r="M16" s="306">
        <f t="shared" si="3"/>
        <v>7.9300000000000006</v>
      </c>
      <c r="N16" s="307">
        <f t="shared" si="4"/>
        <v>7.79</v>
      </c>
    </row>
    <row r="17" spans="1:14" ht="15.75" thickBot="1" x14ac:dyDescent="0.3">
      <c r="A17" s="900" t="s">
        <v>85</v>
      </c>
      <c r="B17" s="901" t="s">
        <v>82</v>
      </c>
      <c r="C17" s="902">
        <v>2001</v>
      </c>
      <c r="D17" s="930" t="s">
        <v>20</v>
      </c>
      <c r="E17" s="343">
        <v>7.83</v>
      </c>
      <c r="F17" s="304">
        <v>8.07</v>
      </c>
      <c r="G17" s="305">
        <v>7.93</v>
      </c>
      <c r="H17" s="16">
        <v>45</v>
      </c>
      <c r="I17" s="239"/>
      <c r="J17" s="861">
        <f t="shared" si="0"/>
        <v>8</v>
      </c>
      <c r="K17" s="245">
        <f t="shared" si="1"/>
        <v>45</v>
      </c>
      <c r="L17" s="306">
        <f t="shared" si="2"/>
        <v>8.07</v>
      </c>
      <c r="M17" s="306">
        <f t="shared" si="3"/>
        <v>7.9299999999999979</v>
      </c>
      <c r="N17" s="307">
        <f t="shared" si="4"/>
        <v>7.83</v>
      </c>
    </row>
    <row r="18" spans="1:14" ht="15.75" thickBot="1" x14ac:dyDescent="0.3">
      <c r="A18" s="926" t="s">
        <v>141</v>
      </c>
      <c r="B18" s="936" t="s">
        <v>82</v>
      </c>
      <c r="C18" s="937">
        <v>2001</v>
      </c>
      <c r="D18" s="914" t="s">
        <v>138</v>
      </c>
      <c r="E18" s="303"/>
      <c r="F18" s="304">
        <v>7.8</v>
      </c>
      <c r="G18" s="305">
        <v>8.0299999999999994</v>
      </c>
      <c r="H18" s="16">
        <v>45</v>
      </c>
      <c r="I18" s="244"/>
      <c r="J18" s="861">
        <f t="shared" si="0"/>
        <v>8</v>
      </c>
      <c r="K18" s="245">
        <f t="shared" si="1"/>
        <v>45</v>
      </c>
      <c r="L18" s="306">
        <f t="shared" si="2"/>
        <v>8.0299999999999994</v>
      </c>
      <c r="M18" s="306">
        <f t="shared" si="3"/>
        <v>0</v>
      </c>
      <c r="N18" s="307">
        <f t="shared" si="4"/>
        <v>7.8</v>
      </c>
    </row>
    <row r="19" spans="1:14" ht="15.75" thickBot="1" x14ac:dyDescent="0.3">
      <c r="A19" s="895" t="s">
        <v>86</v>
      </c>
      <c r="B19" s="904" t="s">
        <v>87</v>
      </c>
      <c r="C19" s="905">
        <v>2000</v>
      </c>
      <c r="D19" s="1079" t="s">
        <v>20</v>
      </c>
      <c r="E19" s="303">
        <v>8</v>
      </c>
      <c r="F19" s="304"/>
      <c r="G19" s="305">
        <v>7.77</v>
      </c>
      <c r="H19" s="16">
        <v>45</v>
      </c>
      <c r="I19" s="244"/>
      <c r="J19" s="861">
        <f t="shared" si="0"/>
        <v>8</v>
      </c>
      <c r="K19" s="245">
        <f t="shared" si="1"/>
        <v>45</v>
      </c>
      <c r="L19" s="306">
        <f t="shared" si="2"/>
        <v>8</v>
      </c>
      <c r="M19" s="306">
        <f t="shared" si="3"/>
        <v>0</v>
      </c>
      <c r="N19" s="307">
        <f t="shared" si="4"/>
        <v>7.77</v>
      </c>
    </row>
    <row r="20" spans="1:14" ht="15.75" thickBot="1" x14ac:dyDescent="0.3">
      <c r="A20" s="900" t="s">
        <v>88</v>
      </c>
      <c r="B20" s="901" t="s">
        <v>89</v>
      </c>
      <c r="C20" s="937">
        <v>2000</v>
      </c>
      <c r="D20" s="955" t="s">
        <v>92</v>
      </c>
      <c r="E20" s="303">
        <v>7.92</v>
      </c>
      <c r="F20" s="304">
        <v>7.84</v>
      </c>
      <c r="G20" s="305">
        <v>7.98</v>
      </c>
      <c r="H20" s="16">
        <v>43</v>
      </c>
      <c r="I20" s="239"/>
      <c r="J20" s="861">
        <f t="shared" si="0"/>
        <v>7.9</v>
      </c>
      <c r="K20" s="245">
        <f t="shared" si="1"/>
        <v>43</v>
      </c>
      <c r="L20" s="306">
        <f t="shared" si="2"/>
        <v>7.98</v>
      </c>
      <c r="M20" s="306">
        <f t="shared" si="3"/>
        <v>7.9200000000000017</v>
      </c>
      <c r="N20" s="307">
        <f t="shared" si="4"/>
        <v>7.84</v>
      </c>
    </row>
    <row r="21" spans="1:14" ht="15.75" thickBot="1" x14ac:dyDescent="0.3">
      <c r="A21" s="895" t="s">
        <v>107</v>
      </c>
      <c r="B21" s="904" t="s">
        <v>82</v>
      </c>
      <c r="C21" s="905">
        <v>2000</v>
      </c>
      <c r="D21" s="919" t="s">
        <v>79</v>
      </c>
      <c r="E21" s="303">
        <v>7.81</v>
      </c>
      <c r="F21" s="304">
        <v>7.9</v>
      </c>
      <c r="G21" s="305">
        <v>7.91</v>
      </c>
      <c r="H21" s="16">
        <v>43</v>
      </c>
      <c r="I21" s="244"/>
      <c r="J21" s="861">
        <f t="shared" si="0"/>
        <v>7.9</v>
      </c>
      <c r="K21" s="245">
        <f t="shared" si="1"/>
        <v>43</v>
      </c>
      <c r="L21" s="306">
        <f t="shared" si="2"/>
        <v>7.91</v>
      </c>
      <c r="M21" s="306">
        <f t="shared" si="3"/>
        <v>7.9000000000000012</v>
      </c>
      <c r="N21" s="307">
        <f t="shared" si="4"/>
        <v>7.81</v>
      </c>
    </row>
    <row r="22" spans="1:14" ht="15.75" thickBot="1" x14ac:dyDescent="0.3">
      <c r="A22" s="1067" t="s">
        <v>78</v>
      </c>
      <c r="B22" s="892" t="s">
        <v>19</v>
      </c>
      <c r="C22" s="893">
        <v>2000</v>
      </c>
      <c r="D22" s="1079" t="s">
        <v>79</v>
      </c>
      <c r="E22" s="303"/>
      <c r="F22" s="304">
        <v>7.65</v>
      </c>
      <c r="G22" s="305">
        <v>7.8</v>
      </c>
      <c r="H22" s="16">
        <v>41</v>
      </c>
      <c r="I22" s="244"/>
      <c r="J22" s="861">
        <f t="shared" si="0"/>
        <v>7.8000000000000007</v>
      </c>
      <c r="K22" s="245">
        <f t="shared" si="1"/>
        <v>41.000000000000014</v>
      </c>
      <c r="L22" s="306">
        <f t="shared" si="2"/>
        <v>7.8</v>
      </c>
      <c r="M22" s="306">
        <f t="shared" si="3"/>
        <v>0</v>
      </c>
      <c r="N22" s="307">
        <f t="shared" si="4"/>
        <v>7.65</v>
      </c>
    </row>
    <row r="23" spans="1:14" ht="15.75" thickBot="1" x14ac:dyDescent="0.3">
      <c r="A23" s="900" t="s">
        <v>109</v>
      </c>
      <c r="B23" s="929" t="s">
        <v>52</v>
      </c>
      <c r="C23" s="930">
        <v>2002</v>
      </c>
      <c r="D23" s="955" t="s">
        <v>20</v>
      </c>
      <c r="E23" s="303">
        <v>7.37</v>
      </c>
      <c r="F23" s="304">
        <v>7.55</v>
      </c>
      <c r="G23" s="305">
        <v>7.77</v>
      </c>
      <c r="H23" s="16">
        <v>39</v>
      </c>
      <c r="I23" s="239"/>
      <c r="J23" s="861">
        <f t="shared" si="0"/>
        <v>7.7</v>
      </c>
      <c r="K23" s="245">
        <f t="shared" si="1"/>
        <v>39</v>
      </c>
      <c r="L23" s="306">
        <f t="shared" si="2"/>
        <v>7.77</v>
      </c>
      <c r="M23" s="306">
        <f t="shared" si="3"/>
        <v>7.549999999999998</v>
      </c>
      <c r="N23" s="307">
        <f t="shared" si="4"/>
        <v>7.37</v>
      </c>
    </row>
    <row r="24" spans="1:14" ht="15.75" thickBot="1" x14ac:dyDescent="0.3">
      <c r="A24" s="916" t="s">
        <v>161</v>
      </c>
      <c r="B24" s="933" t="s">
        <v>162</v>
      </c>
      <c r="C24" s="934">
        <v>2001</v>
      </c>
      <c r="D24" s="1078" t="s">
        <v>20</v>
      </c>
      <c r="E24" s="303">
        <v>7.39</v>
      </c>
      <c r="F24" s="304">
        <v>7.77</v>
      </c>
      <c r="G24" s="305">
        <v>7.67</v>
      </c>
      <c r="H24" s="16">
        <v>39</v>
      </c>
      <c r="I24" s="244"/>
      <c r="J24" s="861">
        <f t="shared" si="0"/>
        <v>7.7</v>
      </c>
      <c r="K24" s="245">
        <f t="shared" si="1"/>
        <v>39</v>
      </c>
      <c r="L24" s="306">
        <f t="shared" si="2"/>
        <v>7.77</v>
      </c>
      <c r="M24" s="306">
        <f t="shared" si="3"/>
        <v>7.669999999999999</v>
      </c>
      <c r="N24" s="307">
        <f t="shared" si="4"/>
        <v>7.39</v>
      </c>
    </row>
    <row r="25" spans="1:14" ht="15.75" thickBot="1" x14ac:dyDescent="0.3">
      <c r="A25" s="900" t="s">
        <v>140</v>
      </c>
      <c r="B25" s="929" t="s">
        <v>77</v>
      </c>
      <c r="C25" s="930">
        <v>2000</v>
      </c>
      <c r="D25" s="914" t="s">
        <v>138</v>
      </c>
      <c r="E25" s="303">
        <v>7.66</v>
      </c>
      <c r="F25" s="304"/>
      <c r="G25" s="305">
        <v>7.33</v>
      </c>
      <c r="H25" s="16">
        <v>39</v>
      </c>
      <c r="I25" s="244"/>
      <c r="J25" s="861">
        <f t="shared" si="0"/>
        <v>7.6000000000000005</v>
      </c>
      <c r="K25" s="245">
        <f t="shared" si="1"/>
        <v>37.000000000000014</v>
      </c>
      <c r="L25" s="306">
        <f t="shared" si="2"/>
        <v>7.66</v>
      </c>
      <c r="M25" s="306">
        <f t="shared" si="3"/>
        <v>0</v>
      </c>
      <c r="N25" s="307">
        <f t="shared" si="4"/>
        <v>7.33</v>
      </c>
    </row>
    <row r="26" spans="1:14" ht="15.75" thickBot="1" x14ac:dyDescent="0.3">
      <c r="A26" s="1067" t="s">
        <v>142</v>
      </c>
      <c r="B26" s="1091" t="s">
        <v>62</v>
      </c>
      <c r="C26" s="1093">
        <v>2002</v>
      </c>
      <c r="D26" s="914" t="s">
        <v>138</v>
      </c>
      <c r="E26" s="303">
        <v>6.52</v>
      </c>
      <c r="F26" s="304">
        <v>7.17</v>
      </c>
      <c r="G26" s="305">
        <v>7.54</v>
      </c>
      <c r="H26" s="16">
        <v>35</v>
      </c>
      <c r="I26" s="239"/>
      <c r="J26" s="861">
        <f t="shared" si="0"/>
        <v>7.5</v>
      </c>
      <c r="K26" s="245">
        <f t="shared" si="1"/>
        <v>35</v>
      </c>
      <c r="L26" s="306">
        <f t="shared" si="2"/>
        <v>7.54</v>
      </c>
      <c r="M26" s="306">
        <f t="shared" si="3"/>
        <v>7.1700000000000017</v>
      </c>
      <c r="N26" s="307">
        <f t="shared" si="4"/>
        <v>6.52</v>
      </c>
    </row>
    <row r="27" spans="1:14" ht="15.75" thickBot="1" x14ac:dyDescent="0.3">
      <c r="A27" s="911" t="s">
        <v>164</v>
      </c>
      <c r="B27" s="950" t="s">
        <v>165</v>
      </c>
      <c r="C27" s="951">
        <v>2000</v>
      </c>
      <c r="D27" s="903" t="s">
        <v>130</v>
      </c>
      <c r="E27" s="303">
        <v>7.41</v>
      </c>
      <c r="F27" s="304">
        <v>0</v>
      </c>
      <c r="G27" s="305"/>
      <c r="H27" s="16">
        <v>34</v>
      </c>
      <c r="I27" s="244"/>
      <c r="J27" s="861">
        <f t="shared" si="0"/>
        <v>7.4</v>
      </c>
      <c r="K27" s="245">
        <f t="shared" si="1"/>
        <v>34</v>
      </c>
      <c r="L27" s="306">
        <f t="shared" si="2"/>
        <v>7.41</v>
      </c>
      <c r="M27" s="1212">
        <f t="shared" si="3"/>
        <v>0</v>
      </c>
      <c r="N27" s="307">
        <f t="shared" si="4"/>
        <v>0</v>
      </c>
    </row>
    <row r="28" spans="1:14" ht="15.75" thickBot="1" x14ac:dyDescent="0.3">
      <c r="A28" s="895" t="s">
        <v>88</v>
      </c>
      <c r="B28" s="904" t="s">
        <v>90</v>
      </c>
      <c r="C28" s="1073">
        <v>2000</v>
      </c>
      <c r="D28" s="938" t="s">
        <v>92</v>
      </c>
      <c r="E28" s="303">
        <v>7.16</v>
      </c>
      <c r="F28" s="304">
        <v>7.16</v>
      </c>
      <c r="G28" s="305">
        <v>7.31</v>
      </c>
      <c r="H28" s="16">
        <v>33</v>
      </c>
      <c r="I28" s="244"/>
      <c r="J28" s="861">
        <f t="shared" si="0"/>
        <v>7.3000000000000007</v>
      </c>
      <c r="K28" s="245">
        <f t="shared" si="1"/>
        <v>33.000000000000007</v>
      </c>
      <c r="L28" s="306">
        <f t="shared" si="2"/>
        <v>7.31</v>
      </c>
      <c r="M28" s="306">
        <f t="shared" si="3"/>
        <v>7.16</v>
      </c>
      <c r="N28" s="307">
        <f t="shared" si="4"/>
        <v>7.16</v>
      </c>
    </row>
    <row r="29" spans="1:14" ht="15.75" thickBot="1" x14ac:dyDescent="0.3">
      <c r="A29" s="920" t="s">
        <v>139</v>
      </c>
      <c r="B29" s="921" t="s">
        <v>110</v>
      </c>
      <c r="C29" s="1002">
        <v>1999</v>
      </c>
      <c r="D29" s="914" t="s">
        <v>130</v>
      </c>
      <c r="E29" s="303">
        <v>6.85</v>
      </c>
      <c r="F29" s="304">
        <v>7.3</v>
      </c>
      <c r="G29" s="305">
        <v>7.27</v>
      </c>
      <c r="H29" s="16">
        <v>33</v>
      </c>
      <c r="I29" s="239"/>
      <c r="J29" s="861">
        <f t="shared" si="0"/>
        <v>7.3000000000000007</v>
      </c>
      <c r="K29" s="245">
        <f t="shared" si="1"/>
        <v>33.000000000000007</v>
      </c>
      <c r="L29" s="306">
        <f t="shared" si="2"/>
        <v>7.3</v>
      </c>
      <c r="M29" s="306">
        <f t="shared" si="3"/>
        <v>7.2699999999999978</v>
      </c>
      <c r="N29" s="307">
        <f t="shared" si="4"/>
        <v>6.85</v>
      </c>
    </row>
    <row r="30" spans="1:14" ht="15.75" thickBot="1" x14ac:dyDescent="0.3">
      <c r="A30" s="1067" t="s">
        <v>83</v>
      </c>
      <c r="B30" s="1092" t="s">
        <v>8</v>
      </c>
      <c r="C30" s="1093">
        <v>2000</v>
      </c>
      <c r="D30" s="1094" t="s">
        <v>130</v>
      </c>
      <c r="E30" s="303"/>
      <c r="F30" s="304">
        <v>6.11</v>
      </c>
      <c r="G30" s="305">
        <v>7.07</v>
      </c>
      <c r="H30" s="16">
        <v>30</v>
      </c>
      <c r="I30" s="244"/>
      <c r="J30" s="861">
        <f t="shared" si="0"/>
        <v>7</v>
      </c>
      <c r="K30" s="245">
        <f t="shared" si="1"/>
        <v>30</v>
      </c>
      <c r="L30" s="306">
        <f t="shared" si="2"/>
        <v>7.07</v>
      </c>
      <c r="M30" s="306">
        <f t="shared" si="3"/>
        <v>0</v>
      </c>
      <c r="N30" s="307">
        <f t="shared" si="4"/>
        <v>6.11</v>
      </c>
    </row>
    <row r="31" spans="1:14" ht="15.75" thickBot="1" x14ac:dyDescent="0.3">
      <c r="A31" s="916" t="s">
        <v>143</v>
      </c>
      <c r="B31" s="908" t="s">
        <v>80</v>
      </c>
      <c r="C31" s="909">
        <v>2000</v>
      </c>
      <c r="D31" s="935" t="s">
        <v>138</v>
      </c>
      <c r="E31" s="303"/>
      <c r="F31" s="304">
        <v>6.6</v>
      </c>
      <c r="G31" s="305">
        <v>7.07</v>
      </c>
      <c r="H31" s="16">
        <v>30</v>
      </c>
      <c r="I31" s="244"/>
      <c r="J31" s="861">
        <f t="shared" si="0"/>
        <v>7</v>
      </c>
      <c r="K31" s="245">
        <f t="shared" si="1"/>
        <v>30</v>
      </c>
      <c r="L31" s="306">
        <f t="shared" si="2"/>
        <v>7.07</v>
      </c>
      <c r="M31" s="306">
        <f t="shared" si="3"/>
        <v>0</v>
      </c>
      <c r="N31" s="307">
        <f t="shared" si="4"/>
        <v>6.6</v>
      </c>
    </row>
    <row r="32" spans="1:14" ht="15.75" thickBot="1" x14ac:dyDescent="0.3">
      <c r="A32" s="28" t="s">
        <v>144</v>
      </c>
      <c r="B32" s="397" t="s">
        <v>157</v>
      </c>
      <c r="C32" s="401">
        <v>2001</v>
      </c>
      <c r="D32" s="191" t="s">
        <v>158</v>
      </c>
      <c r="E32" s="303">
        <v>6.7</v>
      </c>
      <c r="F32" s="304">
        <v>0</v>
      </c>
      <c r="G32" s="305"/>
      <c r="H32" s="16">
        <v>27</v>
      </c>
      <c r="I32" s="241"/>
      <c r="J32" s="861">
        <f t="shared" si="0"/>
        <v>6.7</v>
      </c>
      <c r="K32" s="245">
        <f t="shared" si="1"/>
        <v>27</v>
      </c>
      <c r="L32" s="306">
        <f t="shared" si="2"/>
        <v>6.7</v>
      </c>
      <c r="M32" s="306">
        <f>SUM(E32:G32)-L32-N32</f>
        <v>0</v>
      </c>
      <c r="N32" s="307">
        <f t="shared" si="4"/>
        <v>0</v>
      </c>
    </row>
    <row r="33" spans="1:14" ht="15.75" thickBot="1" x14ac:dyDescent="0.3">
      <c r="A33" s="895" t="s">
        <v>108</v>
      </c>
      <c r="B33" s="904" t="s">
        <v>52</v>
      </c>
      <c r="C33" s="905">
        <v>2000</v>
      </c>
      <c r="D33" s="938" t="s">
        <v>79</v>
      </c>
      <c r="E33" s="303"/>
      <c r="F33" s="304"/>
      <c r="G33" s="305"/>
      <c r="H33" s="16"/>
      <c r="I33" s="239"/>
      <c r="J33" s="861">
        <f t="shared" si="0"/>
        <v>0</v>
      </c>
      <c r="K33" s="245">
        <f t="shared" si="1"/>
        <v>0</v>
      </c>
      <c r="L33" s="306">
        <f t="shared" si="2"/>
        <v>0</v>
      </c>
      <c r="M33" s="306">
        <f t="shared" si="3"/>
        <v>0</v>
      </c>
      <c r="N33" s="307">
        <f t="shared" si="4"/>
        <v>0</v>
      </c>
    </row>
    <row r="34" spans="1:14" ht="15.75" thickBot="1" x14ac:dyDescent="0.3">
      <c r="A34" s="161"/>
      <c r="B34" s="410"/>
      <c r="C34" s="159"/>
      <c r="D34" s="237"/>
      <c r="E34" s="303"/>
      <c r="F34" s="304"/>
      <c r="G34" s="305"/>
      <c r="H34" s="16">
        <f t="shared" ref="H34:H41" si="5">K34</f>
        <v>0</v>
      </c>
      <c r="I34" s="244"/>
      <c r="J34" s="861">
        <f t="shared" ref="J34:J41" si="6">FLOOR(L34,0.1)</f>
        <v>0</v>
      </c>
      <c r="K34" s="245">
        <f t="shared" ref="K34:K41" si="7">IF(J34&lt;4.1,0,IF(J34&lt;7.5,(J34-4)*10,(J34-4)*10+(J34-7.5)*10))</f>
        <v>0</v>
      </c>
      <c r="L34" s="306">
        <f t="shared" ref="L34:L41" si="8">MAX(E34:G34)</f>
        <v>0</v>
      </c>
      <c r="M34" s="306">
        <f t="shared" ref="M34:M41" si="9">SUM(E34:G34)-L34-N34</f>
        <v>0</v>
      </c>
      <c r="N34" s="307">
        <f t="shared" ref="N34:N41" si="10">MIN(E34:G34)</f>
        <v>0</v>
      </c>
    </row>
    <row r="35" spans="1:14" ht="15.75" thickBot="1" x14ac:dyDescent="0.3">
      <c r="A35" s="158"/>
      <c r="B35" s="400"/>
      <c r="C35" s="135"/>
      <c r="D35" s="403"/>
      <c r="E35" s="303"/>
      <c r="F35" s="304"/>
      <c r="G35" s="305"/>
      <c r="H35" s="16">
        <f t="shared" si="5"/>
        <v>0</v>
      </c>
      <c r="I35" s="239"/>
      <c r="J35" s="861">
        <f t="shared" si="6"/>
        <v>0</v>
      </c>
      <c r="K35" s="245">
        <f t="shared" si="7"/>
        <v>0</v>
      </c>
      <c r="L35" s="306">
        <f t="shared" si="8"/>
        <v>0</v>
      </c>
      <c r="M35" s="306">
        <f t="shared" si="9"/>
        <v>0</v>
      </c>
      <c r="N35" s="307">
        <f t="shared" si="10"/>
        <v>0</v>
      </c>
    </row>
    <row r="36" spans="1:14" ht="15.75" thickBot="1" x14ac:dyDescent="0.3">
      <c r="A36" s="40"/>
      <c r="B36" s="48"/>
      <c r="C36" s="38"/>
      <c r="D36" s="186"/>
      <c r="E36" s="303"/>
      <c r="F36" s="304"/>
      <c r="G36" s="305"/>
      <c r="H36" s="16">
        <f t="shared" si="5"/>
        <v>0</v>
      </c>
      <c r="I36" s="244"/>
      <c r="J36" s="861">
        <f t="shared" si="6"/>
        <v>0</v>
      </c>
      <c r="K36" s="245">
        <f t="shared" si="7"/>
        <v>0</v>
      </c>
      <c r="L36" s="306">
        <f t="shared" si="8"/>
        <v>0</v>
      </c>
      <c r="M36" s="306">
        <f t="shared" si="9"/>
        <v>0</v>
      </c>
      <c r="N36" s="307">
        <f t="shared" si="10"/>
        <v>0</v>
      </c>
    </row>
    <row r="37" spans="1:14" ht="15.75" thickBot="1" x14ac:dyDescent="0.3">
      <c r="A37" s="158"/>
      <c r="B37" s="400"/>
      <c r="C37" s="135"/>
      <c r="D37" s="402"/>
      <c r="E37" s="303"/>
      <c r="F37" s="304"/>
      <c r="G37" s="305"/>
      <c r="H37" s="16">
        <f t="shared" si="5"/>
        <v>0</v>
      </c>
      <c r="I37" s="244"/>
      <c r="J37" s="861">
        <f t="shared" si="6"/>
        <v>0</v>
      </c>
      <c r="K37" s="245">
        <f t="shared" si="7"/>
        <v>0</v>
      </c>
      <c r="L37" s="306">
        <f t="shared" si="8"/>
        <v>0</v>
      </c>
      <c r="M37" s="306">
        <f t="shared" si="9"/>
        <v>0</v>
      </c>
      <c r="N37" s="307">
        <f t="shared" si="10"/>
        <v>0</v>
      </c>
    </row>
    <row r="38" spans="1:14" ht="15.75" thickBot="1" x14ac:dyDescent="0.3">
      <c r="A38" s="396" t="s">
        <v>144</v>
      </c>
      <c r="B38" s="844" t="s">
        <v>82</v>
      </c>
      <c r="C38" s="104">
        <v>2006</v>
      </c>
      <c r="D38" s="413" t="s">
        <v>93</v>
      </c>
      <c r="E38" s="303">
        <v>6.16</v>
      </c>
      <c r="F38" s="304">
        <v>6.7</v>
      </c>
      <c r="G38" s="305">
        <v>6.66</v>
      </c>
      <c r="H38" s="16">
        <v>27</v>
      </c>
      <c r="I38" s="241"/>
      <c r="J38" s="861">
        <f t="shared" si="6"/>
        <v>6.7</v>
      </c>
      <c r="K38" s="245">
        <f t="shared" si="7"/>
        <v>27</v>
      </c>
      <c r="L38" s="306">
        <f t="shared" si="8"/>
        <v>6.7</v>
      </c>
      <c r="M38" s="306">
        <f t="shared" si="9"/>
        <v>6.66</v>
      </c>
      <c r="N38" s="307">
        <f t="shared" si="10"/>
        <v>6.16</v>
      </c>
    </row>
    <row r="39" spans="1:14" ht="15.75" thickBot="1" x14ac:dyDescent="0.3">
      <c r="A39" s="158" t="s">
        <v>145</v>
      </c>
      <c r="B39" s="400" t="s">
        <v>61</v>
      </c>
      <c r="C39" s="135">
        <v>2006</v>
      </c>
      <c r="D39" s="237" t="s">
        <v>93</v>
      </c>
      <c r="E39" s="303">
        <v>6.32</v>
      </c>
      <c r="F39" s="304">
        <v>6.03</v>
      </c>
      <c r="G39" s="305"/>
      <c r="H39" s="16">
        <v>23</v>
      </c>
      <c r="I39" s="239"/>
      <c r="J39" s="861">
        <f t="shared" si="6"/>
        <v>6.3000000000000007</v>
      </c>
      <c r="K39" s="245">
        <f t="shared" si="7"/>
        <v>23.000000000000007</v>
      </c>
      <c r="L39" s="306">
        <f t="shared" si="8"/>
        <v>6.32</v>
      </c>
      <c r="M39" s="306">
        <f t="shared" si="9"/>
        <v>0</v>
      </c>
      <c r="N39" s="307">
        <f t="shared" si="10"/>
        <v>6.03</v>
      </c>
    </row>
    <row r="40" spans="1:14" ht="15.75" thickBot="1" x14ac:dyDescent="0.3">
      <c r="A40" s="28" t="s">
        <v>146</v>
      </c>
      <c r="B40" s="399" t="s">
        <v>147</v>
      </c>
      <c r="C40" s="401">
        <v>2006</v>
      </c>
      <c r="D40" s="191" t="s">
        <v>93</v>
      </c>
      <c r="E40" s="303">
        <v>0</v>
      </c>
      <c r="F40" s="304"/>
      <c r="G40" s="305">
        <v>5.98</v>
      </c>
      <c r="H40" s="16">
        <v>19</v>
      </c>
      <c r="I40" s="244"/>
      <c r="J40" s="861">
        <f t="shared" si="6"/>
        <v>5.9</v>
      </c>
      <c r="K40" s="245">
        <f t="shared" si="7"/>
        <v>19.000000000000004</v>
      </c>
      <c r="L40" s="306">
        <f t="shared" si="8"/>
        <v>5.98</v>
      </c>
      <c r="M40" s="1212">
        <f t="shared" si="9"/>
        <v>0</v>
      </c>
      <c r="N40" s="307">
        <f t="shared" si="10"/>
        <v>0</v>
      </c>
    </row>
    <row r="41" spans="1:14" ht="15.75" thickBot="1" x14ac:dyDescent="0.3">
      <c r="A41" s="28" t="s">
        <v>166</v>
      </c>
      <c r="B41" s="871" t="s">
        <v>167</v>
      </c>
      <c r="C41" s="401"/>
      <c r="D41" s="872" t="s">
        <v>93</v>
      </c>
      <c r="E41" s="303">
        <v>6.07</v>
      </c>
      <c r="F41" s="304">
        <v>6.26</v>
      </c>
      <c r="G41" s="305"/>
      <c r="H41" s="16">
        <v>22</v>
      </c>
      <c r="I41" s="241"/>
      <c r="J41" s="861">
        <f t="shared" si="6"/>
        <v>6.2</v>
      </c>
      <c r="K41" s="245">
        <f t="shared" si="7"/>
        <v>22</v>
      </c>
      <c r="L41" s="306">
        <f t="shared" si="8"/>
        <v>6.26</v>
      </c>
      <c r="M41" s="306">
        <f t="shared" si="9"/>
        <v>0</v>
      </c>
      <c r="N41" s="307">
        <f t="shared" si="10"/>
        <v>6.07</v>
      </c>
    </row>
    <row r="42" spans="1:14" ht="15.75" thickBot="1" x14ac:dyDescent="0.3">
      <c r="A42" s="161"/>
      <c r="B42" s="157"/>
      <c r="C42" s="159"/>
      <c r="D42" s="237"/>
      <c r="E42" s="303"/>
      <c r="F42" s="304"/>
      <c r="G42" s="305"/>
      <c r="H42" s="16">
        <f t="shared" ref="H42:H65" si="11">K42</f>
        <v>0</v>
      </c>
      <c r="I42" s="239"/>
      <c r="J42" s="861">
        <f t="shared" ref="J42:J65" si="12">FLOOR(L42,0.1)</f>
        <v>0</v>
      </c>
      <c r="K42" s="245">
        <f t="shared" ref="K42:K65" si="13">IF(J42&lt;4.1,0,IF(J42&lt;7.5,(J42-4)*10,(J42-4)*10+(J42-7.5)*10))</f>
        <v>0</v>
      </c>
      <c r="L42" s="306">
        <f t="shared" ref="L42:L57" si="14">MAX(E42:G42)</f>
        <v>0</v>
      </c>
      <c r="M42" s="306">
        <f t="shared" ref="M42:M57" si="15">SUM(E42:G42)-L42-N42</f>
        <v>0</v>
      </c>
      <c r="N42" s="307">
        <f t="shared" ref="N42:N57" si="16">MIN(E42:G42)</f>
        <v>0</v>
      </c>
    </row>
    <row r="43" spans="1:14" ht="15.75" thickBot="1" x14ac:dyDescent="0.3">
      <c r="A43" s="40"/>
      <c r="B43" s="42"/>
      <c r="C43" s="38"/>
      <c r="D43" s="314"/>
      <c r="E43" s="303"/>
      <c r="F43" s="304"/>
      <c r="G43" s="305"/>
      <c r="H43" s="16">
        <f t="shared" si="11"/>
        <v>0</v>
      </c>
      <c r="I43" s="244"/>
      <c r="J43" s="861">
        <f t="shared" si="12"/>
        <v>0</v>
      </c>
      <c r="K43" s="245">
        <f t="shared" si="13"/>
        <v>0</v>
      </c>
      <c r="L43" s="306">
        <f t="shared" si="14"/>
        <v>0</v>
      </c>
      <c r="M43" s="306">
        <f t="shared" si="15"/>
        <v>0</v>
      </c>
      <c r="N43" s="307">
        <f t="shared" si="16"/>
        <v>0</v>
      </c>
    </row>
    <row r="44" spans="1:14" ht="15.75" thickBot="1" x14ac:dyDescent="0.3">
      <c r="A44" s="28"/>
      <c r="B44" s="31"/>
      <c r="C44" s="33"/>
      <c r="D44" s="188"/>
      <c r="E44" s="303"/>
      <c r="F44" s="304"/>
      <c r="G44" s="305"/>
      <c r="H44" s="16">
        <f t="shared" si="11"/>
        <v>0</v>
      </c>
      <c r="I44" s="239"/>
      <c r="J44" s="861">
        <f t="shared" si="12"/>
        <v>0</v>
      </c>
      <c r="K44" s="245">
        <f t="shared" si="13"/>
        <v>0</v>
      </c>
      <c r="L44" s="306">
        <f t="shared" si="14"/>
        <v>0</v>
      </c>
      <c r="M44" s="306">
        <f t="shared" si="15"/>
        <v>0</v>
      </c>
      <c r="N44" s="307">
        <f t="shared" si="16"/>
        <v>0</v>
      </c>
    </row>
    <row r="45" spans="1:14" ht="15.75" thickBot="1" x14ac:dyDescent="0.3">
      <c r="A45" s="223"/>
      <c r="B45" s="224"/>
      <c r="C45" s="55"/>
      <c r="D45" s="188"/>
      <c r="E45" s="303"/>
      <c r="F45" s="304"/>
      <c r="G45" s="305"/>
      <c r="H45" s="16">
        <f t="shared" si="11"/>
        <v>0</v>
      </c>
      <c r="I45" s="244"/>
      <c r="J45" s="861">
        <f t="shared" si="12"/>
        <v>0</v>
      </c>
      <c r="K45" s="245">
        <f t="shared" si="13"/>
        <v>0</v>
      </c>
      <c r="L45" s="306">
        <f t="shared" si="14"/>
        <v>0</v>
      </c>
      <c r="M45" s="306">
        <f t="shared" si="15"/>
        <v>0</v>
      </c>
      <c r="N45" s="307">
        <f t="shared" si="16"/>
        <v>0</v>
      </c>
    </row>
    <row r="46" spans="1:14" ht="15.75" thickBot="1" x14ac:dyDescent="0.3">
      <c r="A46" s="225"/>
      <c r="B46" s="226"/>
      <c r="C46" s="54"/>
      <c r="D46" s="227"/>
      <c r="E46" s="303"/>
      <c r="F46" s="304"/>
      <c r="G46" s="305"/>
      <c r="H46" s="16">
        <f t="shared" si="11"/>
        <v>0</v>
      </c>
      <c r="I46" s="244"/>
      <c r="J46" s="861">
        <f t="shared" si="12"/>
        <v>0</v>
      </c>
      <c r="K46" s="245">
        <f t="shared" si="13"/>
        <v>0</v>
      </c>
      <c r="L46" s="306">
        <f t="shared" si="14"/>
        <v>0</v>
      </c>
      <c r="M46" s="306">
        <f t="shared" si="15"/>
        <v>0</v>
      </c>
      <c r="N46" s="307">
        <f t="shared" si="16"/>
        <v>0</v>
      </c>
    </row>
    <row r="47" spans="1:14" ht="15.75" thickBot="1" x14ac:dyDescent="0.3">
      <c r="A47" s="28"/>
      <c r="B47" s="31"/>
      <c r="C47" s="33"/>
      <c r="D47" s="188"/>
      <c r="E47" s="303"/>
      <c r="F47" s="304"/>
      <c r="G47" s="305"/>
      <c r="H47" s="16">
        <f t="shared" si="11"/>
        <v>0</v>
      </c>
      <c r="I47" s="239"/>
      <c r="J47" s="861">
        <f t="shared" si="12"/>
        <v>0</v>
      </c>
      <c r="K47" s="245">
        <f t="shared" si="13"/>
        <v>0</v>
      </c>
      <c r="L47" s="306">
        <f t="shared" si="14"/>
        <v>0</v>
      </c>
      <c r="M47" s="306">
        <f t="shared" si="15"/>
        <v>0</v>
      </c>
      <c r="N47" s="307">
        <f t="shared" si="16"/>
        <v>0</v>
      </c>
    </row>
    <row r="48" spans="1:14" ht="15.75" thickBot="1" x14ac:dyDescent="0.3">
      <c r="A48" s="40"/>
      <c r="B48" s="354"/>
      <c r="C48" s="38"/>
      <c r="D48" s="322"/>
      <c r="E48" s="303"/>
      <c r="F48" s="304"/>
      <c r="G48" s="305"/>
      <c r="H48" s="16">
        <f t="shared" si="11"/>
        <v>0</v>
      </c>
      <c r="I48" s="244"/>
      <c r="J48" s="861">
        <f t="shared" si="12"/>
        <v>0</v>
      </c>
      <c r="K48" s="245">
        <f t="shared" si="13"/>
        <v>0</v>
      </c>
      <c r="L48" s="306">
        <f t="shared" si="14"/>
        <v>0</v>
      </c>
      <c r="M48" s="306">
        <f t="shared" si="15"/>
        <v>0</v>
      </c>
      <c r="N48" s="307">
        <f t="shared" si="16"/>
        <v>0</v>
      </c>
    </row>
    <row r="49" spans="1:14" ht="15.75" thickBot="1" x14ac:dyDescent="0.3">
      <c r="A49" s="158"/>
      <c r="B49" s="157"/>
      <c r="C49" s="135"/>
      <c r="D49" s="237"/>
      <c r="E49" s="303"/>
      <c r="F49" s="304"/>
      <c r="G49" s="305"/>
      <c r="H49" s="16">
        <f t="shared" si="11"/>
        <v>0</v>
      </c>
      <c r="I49" s="244"/>
      <c r="J49" s="861">
        <f t="shared" si="12"/>
        <v>0</v>
      </c>
      <c r="K49" s="245">
        <f t="shared" si="13"/>
        <v>0</v>
      </c>
      <c r="L49" s="306">
        <f t="shared" si="14"/>
        <v>0</v>
      </c>
      <c r="M49" s="306">
        <f t="shared" si="15"/>
        <v>0</v>
      </c>
      <c r="N49" s="307">
        <f t="shared" si="16"/>
        <v>0</v>
      </c>
    </row>
    <row r="50" spans="1:14" ht="15.75" thickBot="1" x14ac:dyDescent="0.3">
      <c r="A50" s="161"/>
      <c r="B50" s="160"/>
      <c r="C50" s="159"/>
      <c r="D50" s="285"/>
      <c r="E50" s="303"/>
      <c r="F50" s="304"/>
      <c r="G50" s="305"/>
      <c r="H50" s="16">
        <f t="shared" si="11"/>
        <v>0</v>
      </c>
      <c r="I50" s="239"/>
      <c r="J50" s="861">
        <f t="shared" si="12"/>
        <v>0</v>
      </c>
      <c r="K50" s="245">
        <f t="shared" si="13"/>
        <v>0</v>
      </c>
      <c r="L50" s="306">
        <f t="shared" si="14"/>
        <v>0</v>
      </c>
      <c r="M50" s="306">
        <f t="shared" si="15"/>
        <v>0</v>
      </c>
      <c r="N50" s="307">
        <f t="shared" si="16"/>
        <v>0</v>
      </c>
    </row>
    <row r="51" spans="1:14" ht="15.75" thickBot="1" x14ac:dyDescent="0.3">
      <c r="A51" s="223"/>
      <c r="B51" s="224"/>
      <c r="C51" s="55"/>
      <c r="D51" s="187"/>
      <c r="E51" s="303"/>
      <c r="F51" s="304"/>
      <c r="G51" s="305"/>
      <c r="H51" s="16">
        <f t="shared" si="11"/>
        <v>0</v>
      </c>
      <c r="I51" s="244"/>
      <c r="J51" s="861">
        <f t="shared" si="12"/>
        <v>0</v>
      </c>
      <c r="K51" s="245">
        <f t="shared" si="13"/>
        <v>0</v>
      </c>
      <c r="L51" s="306">
        <f t="shared" si="14"/>
        <v>0</v>
      </c>
      <c r="M51" s="306">
        <f t="shared" si="15"/>
        <v>0</v>
      </c>
      <c r="N51" s="307">
        <f t="shared" si="16"/>
        <v>0</v>
      </c>
    </row>
    <row r="52" spans="1:14" ht="15.75" thickBot="1" x14ac:dyDescent="0.3">
      <c r="A52" s="223"/>
      <c r="B52" s="224"/>
      <c r="C52" s="55"/>
      <c r="D52" s="187"/>
      <c r="E52" s="303"/>
      <c r="F52" s="304"/>
      <c r="G52" s="305"/>
      <c r="H52" s="16">
        <f t="shared" si="11"/>
        <v>0</v>
      </c>
      <c r="I52" s="244"/>
      <c r="J52" s="861">
        <f t="shared" si="12"/>
        <v>0</v>
      </c>
      <c r="K52" s="245">
        <f t="shared" si="13"/>
        <v>0</v>
      </c>
      <c r="L52" s="306">
        <f t="shared" si="14"/>
        <v>0</v>
      </c>
      <c r="M52" s="306">
        <f t="shared" si="15"/>
        <v>0</v>
      </c>
      <c r="N52" s="307">
        <f t="shared" si="16"/>
        <v>0</v>
      </c>
    </row>
    <row r="53" spans="1:14" ht="15.75" thickBot="1" x14ac:dyDescent="0.3">
      <c r="A53" s="28"/>
      <c r="B53" s="397"/>
      <c r="C53" s="401"/>
      <c r="D53" s="191"/>
      <c r="E53" s="303"/>
      <c r="F53" s="304"/>
      <c r="G53" s="305"/>
      <c r="H53" s="16">
        <f t="shared" si="11"/>
        <v>0</v>
      </c>
      <c r="I53" s="241"/>
      <c r="J53" s="861">
        <f t="shared" si="12"/>
        <v>0</v>
      </c>
      <c r="K53" s="245">
        <f t="shared" si="13"/>
        <v>0</v>
      </c>
      <c r="L53" s="306">
        <f t="shared" si="14"/>
        <v>0</v>
      </c>
      <c r="M53" s="306">
        <f t="shared" si="15"/>
        <v>0</v>
      </c>
      <c r="N53" s="307">
        <f t="shared" si="16"/>
        <v>0</v>
      </c>
    </row>
    <row r="54" spans="1:14" ht="15.75" thickBot="1" x14ac:dyDescent="0.3">
      <c r="A54" s="161"/>
      <c r="B54" s="160"/>
      <c r="C54" s="159"/>
      <c r="D54" s="285"/>
      <c r="E54" s="303"/>
      <c r="F54" s="304"/>
      <c r="G54" s="305"/>
      <c r="H54" s="16">
        <f t="shared" si="11"/>
        <v>0</v>
      </c>
      <c r="I54" s="239"/>
      <c r="J54" s="861">
        <f t="shared" si="12"/>
        <v>0</v>
      </c>
      <c r="K54" s="245">
        <f t="shared" si="13"/>
        <v>0</v>
      </c>
      <c r="L54" s="306">
        <f t="shared" si="14"/>
        <v>0</v>
      </c>
      <c r="M54" s="306">
        <f t="shared" si="15"/>
        <v>0</v>
      </c>
      <c r="N54" s="307">
        <f t="shared" si="16"/>
        <v>0</v>
      </c>
    </row>
    <row r="55" spans="1:14" ht="15.75" thickBot="1" x14ac:dyDescent="0.3">
      <c r="A55" s="451"/>
      <c r="B55" s="452"/>
      <c r="C55" s="135"/>
      <c r="D55" s="285"/>
      <c r="E55" s="303"/>
      <c r="F55" s="304"/>
      <c r="G55" s="305"/>
      <c r="H55" s="16">
        <f t="shared" si="11"/>
        <v>0</v>
      </c>
      <c r="I55" s="244"/>
      <c r="J55" s="861">
        <f t="shared" si="12"/>
        <v>0</v>
      </c>
      <c r="K55" s="245">
        <f t="shared" si="13"/>
        <v>0</v>
      </c>
      <c r="L55" s="306">
        <f t="shared" si="14"/>
        <v>0</v>
      </c>
      <c r="M55" s="306">
        <f t="shared" si="15"/>
        <v>0</v>
      </c>
      <c r="N55" s="307">
        <f t="shared" si="16"/>
        <v>0</v>
      </c>
    </row>
    <row r="56" spans="1:14" ht="15.75" thickBot="1" x14ac:dyDescent="0.3">
      <c r="A56" s="40"/>
      <c r="B56" s="42"/>
      <c r="C56" s="38"/>
      <c r="D56" s="409"/>
      <c r="E56" s="303"/>
      <c r="F56" s="304"/>
      <c r="G56" s="305"/>
      <c r="H56" s="16">
        <f t="shared" si="11"/>
        <v>0</v>
      </c>
      <c r="I56" s="241"/>
      <c r="J56" s="861">
        <f t="shared" si="12"/>
        <v>0</v>
      </c>
      <c r="K56" s="245">
        <f t="shared" si="13"/>
        <v>0</v>
      </c>
      <c r="L56" s="306">
        <f t="shared" si="14"/>
        <v>0</v>
      </c>
      <c r="M56" s="306">
        <f t="shared" si="15"/>
        <v>0</v>
      </c>
      <c r="N56" s="307">
        <f t="shared" si="16"/>
        <v>0</v>
      </c>
    </row>
    <row r="57" spans="1:14" ht="15.75" thickBot="1" x14ac:dyDescent="0.3">
      <c r="A57" s="317"/>
      <c r="B57" s="31"/>
      <c r="C57" s="33"/>
      <c r="D57" s="230"/>
      <c r="E57" s="343"/>
      <c r="F57" s="304"/>
      <c r="G57" s="305"/>
      <c r="H57" s="16">
        <f t="shared" si="11"/>
        <v>0</v>
      </c>
      <c r="I57" s="239"/>
      <c r="J57" s="861">
        <f t="shared" si="12"/>
        <v>0</v>
      </c>
      <c r="K57" s="245">
        <f t="shared" si="13"/>
        <v>0</v>
      </c>
      <c r="L57" s="306">
        <f t="shared" si="14"/>
        <v>0</v>
      </c>
      <c r="M57" s="306">
        <f t="shared" si="15"/>
        <v>0</v>
      </c>
      <c r="N57" s="307">
        <f t="shared" si="16"/>
        <v>0</v>
      </c>
    </row>
    <row r="58" spans="1:14" ht="15.75" thickBot="1" x14ac:dyDescent="0.3">
      <c r="A58" s="28"/>
      <c r="B58" s="406"/>
      <c r="C58" s="407"/>
      <c r="D58" s="191"/>
      <c r="E58" s="303"/>
      <c r="F58" s="304"/>
      <c r="G58" s="305"/>
      <c r="H58" s="16">
        <f t="shared" si="11"/>
        <v>0</v>
      </c>
      <c r="I58" s="244"/>
      <c r="J58" s="861">
        <f t="shared" si="12"/>
        <v>0</v>
      </c>
      <c r="K58" s="245">
        <f t="shared" si="13"/>
        <v>0</v>
      </c>
      <c r="L58" s="306">
        <f t="shared" ref="L58:L65" si="17">MAX(E58:G58)</f>
        <v>0</v>
      </c>
      <c r="M58" s="306">
        <f t="shared" ref="M58:M65" si="18">SUM(E58:G58)-L58-N58</f>
        <v>0</v>
      </c>
      <c r="N58" s="307">
        <f t="shared" ref="N58:N65" si="19">MIN(E58:G58)</f>
        <v>0</v>
      </c>
    </row>
    <row r="59" spans="1:14" ht="15.75" thickBot="1" x14ac:dyDescent="0.3">
      <c r="A59" s="40"/>
      <c r="B59" s="354"/>
      <c r="C59" s="38"/>
      <c r="D59" s="414"/>
      <c r="E59" s="303"/>
      <c r="F59" s="304"/>
      <c r="G59" s="305"/>
      <c r="H59" s="16">
        <f t="shared" si="11"/>
        <v>0</v>
      </c>
      <c r="I59" s="241"/>
      <c r="J59" s="861">
        <f t="shared" si="12"/>
        <v>0</v>
      </c>
      <c r="K59" s="245">
        <f t="shared" si="13"/>
        <v>0</v>
      </c>
      <c r="L59" s="306">
        <f t="shared" si="17"/>
        <v>0</v>
      </c>
      <c r="M59" s="306">
        <f t="shared" si="18"/>
        <v>0</v>
      </c>
      <c r="N59" s="307">
        <f t="shared" si="19"/>
        <v>0</v>
      </c>
    </row>
    <row r="60" spans="1:14" ht="15.75" thickBot="1" x14ac:dyDescent="0.3">
      <c r="A60" s="158"/>
      <c r="B60" s="157"/>
      <c r="C60" s="135"/>
      <c r="D60" s="237"/>
      <c r="E60" s="303"/>
      <c r="F60" s="304"/>
      <c r="G60" s="305"/>
      <c r="H60" s="16">
        <f t="shared" si="11"/>
        <v>0</v>
      </c>
      <c r="I60" s="239"/>
      <c r="J60" s="861">
        <f t="shared" si="12"/>
        <v>0</v>
      </c>
      <c r="K60" s="245">
        <f t="shared" si="13"/>
        <v>0</v>
      </c>
      <c r="L60" s="306">
        <f t="shared" si="17"/>
        <v>0</v>
      </c>
      <c r="M60" s="306">
        <f t="shared" si="18"/>
        <v>0</v>
      </c>
      <c r="N60" s="307">
        <f t="shared" si="19"/>
        <v>0</v>
      </c>
    </row>
    <row r="61" spans="1:14" ht="15.75" thickBot="1" x14ac:dyDescent="0.3">
      <c r="A61" s="28"/>
      <c r="B61" s="31"/>
      <c r="C61" s="33"/>
      <c r="D61" s="188"/>
      <c r="E61" s="303"/>
      <c r="F61" s="304"/>
      <c r="G61" s="305"/>
      <c r="H61" s="16">
        <f t="shared" si="11"/>
        <v>0</v>
      </c>
      <c r="I61" s="244"/>
      <c r="J61" s="861">
        <f t="shared" si="12"/>
        <v>0</v>
      </c>
      <c r="K61" s="245">
        <f t="shared" si="13"/>
        <v>0</v>
      </c>
      <c r="L61" s="306">
        <f t="shared" si="17"/>
        <v>0</v>
      </c>
      <c r="M61" s="306">
        <f t="shared" si="18"/>
        <v>0</v>
      </c>
      <c r="N61" s="307">
        <f t="shared" si="19"/>
        <v>0</v>
      </c>
    </row>
    <row r="62" spans="1:14" ht="15.75" thickBot="1" x14ac:dyDescent="0.3">
      <c r="A62" s="29"/>
      <c r="B62" s="32"/>
      <c r="C62" s="34"/>
      <c r="D62" s="311"/>
      <c r="E62" s="303"/>
      <c r="F62" s="304"/>
      <c r="G62" s="305"/>
      <c r="H62" s="16">
        <f t="shared" si="11"/>
        <v>0</v>
      </c>
      <c r="I62" s="241"/>
      <c r="J62" s="861">
        <f t="shared" si="12"/>
        <v>0</v>
      </c>
      <c r="K62" s="245">
        <f t="shared" si="13"/>
        <v>0</v>
      </c>
      <c r="L62" s="306">
        <f t="shared" si="17"/>
        <v>0</v>
      </c>
      <c r="M62" s="306">
        <f t="shared" si="18"/>
        <v>0</v>
      </c>
      <c r="N62" s="307">
        <f t="shared" si="19"/>
        <v>0</v>
      </c>
    </row>
    <row r="63" spans="1:14" ht="15.75" thickBot="1" x14ac:dyDescent="0.3">
      <c r="A63" s="28"/>
      <c r="B63" s="31"/>
      <c r="C63" s="33"/>
      <c r="D63" s="188"/>
      <c r="E63" s="303"/>
      <c r="F63" s="304"/>
      <c r="G63" s="305"/>
      <c r="H63" s="16">
        <f t="shared" si="11"/>
        <v>0</v>
      </c>
      <c r="I63" s="239"/>
      <c r="J63" s="861">
        <f t="shared" si="12"/>
        <v>0</v>
      </c>
      <c r="K63" s="245">
        <f t="shared" si="13"/>
        <v>0</v>
      </c>
      <c r="L63" s="306">
        <f t="shared" si="17"/>
        <v>0</v>
      </c>
      <c r="M63" s="306">
        <f t="shared" si="18"/>
        <v>0</v>
      </c>
      <c r="N63" s="307">
        <f t="shared" si="19"/>
        <v>0</v>
      </c>
    </row>
    <row r="64" spans="1:14" ht="15.75" thickBot="1" x14ac:dyDescent="0.3">
      <c r="A64" s="158"/>
      <c r="B64" s="157"/>
      <c r="C64" s="135"/>
      <c r="D64" s="237"/>
      <c r="E64" s="303"/>
      <c r="F64" s="304"/>
      <c r="G64" s="305"/>
      <c r="H64" s="16">
        <f t="shared" si="11"/>
        <v>0</v>
      </c>
      <c r="I64" s="244"/>
      <c r="J64" s="861">
        <f t="shared" si="12"/>
        <v>0</v>
      </c>
      <c r="K64" s="245">
        <f t="shared" si="13"/>
        <v>0</v>
      </c>
      <c r="L64" s="306">
        <f t="shared" si="17"/>
        <v>0</v>
      </c>
      <c r="M64" s="306">
        <f t="shared" si="18"/>
        <v>0</v>
      </c>
      <c r="N64" s="307">
        <f t="shared" si="19"/>
        <v>0</v>
      </c>
    </row>
    <row r="65" spans="1:14" ht="15.75" thickBot="1" x14ac:dyDescent="0.3">
      <c r="A65" s="373"/>
      <c r="B65" s="374"/>
      <c r="C65" s="375"/>
      <c r="D65" s="376"/>
      <c r="E65" s="309"/>
      <c r="F65" s="308"/>
      <c r="G65" s="309"/>
      <c r="H65" s="16">
        <f t="shared" si="11"/>
        <v>0</v>
      </c>
      <c r="I65" s="239"/>
      <c r="J65" s="861">
        <f t="shared" si="12"/>
        <v>0</v>
      </c>
      <c r="K65" s="245">
        <f t="shared" si="13"/>
        <v>0</v>
      </c>
      <c r="L65" s="306">
        <f t="shared" si="17"/>
        <v>0</v>
      </c>
      <c r="M65" s="306">
        <f t="shared" si="18"/>
        <v>0</v>
      </c>
      <c r="N65" s="307">
        <f t="shared" si="19"/>
        <v>0</v>
      </c>
    </row>
    <row r="66" spans="1:14" ht="15.75" thickTop="1" x14ac:dyDescent="0.25">
      <c r="A66" s="9"/>
      <c r="B66" s="9"/>
      <c r="C66" s="15"/>
      <c r="D66" s="9"/>
      <c r="E66" s="9"/>
      <c r="F66" s="9"/>
      <c r="G66" s="9"/>
      <c r="H66" s="44"/>
      <c r="I66" s="44"/>
      <c r="J66" s="9"/>
      <c r="K66" s="9"/>
      <c r="L66" s="9"/>
      <c r="M66" s="9"/>
      <c r="N66" s="10"/>
    </row>
    <row r="67" spans="1:14" x14ac:dyDescent="0.25">
      <c r="A67" s="1115" t="s">
        <v>17</v>
      </c>
      <c r="B67" s="1115"/>
      <c r="C67" s="1115"/>
      <c r="D67" s="1115"/>
      <c r="E67" s="1115"/>
      <c r="F67" s="1115"/>
      <c r="G67" s="1115"/>
      <c r="H67" s="1115"/>
      <c r="I67" s="1115"/>
      <c r="J67" s="2"/>
      <c r="K67" s="2"/>
      <c r="L67" s="2"/>
      <c r="M67" s="2"/>
      <c r="N67" s="15"/>
    </row>
    <row r="68" spans="1:14" x14ac:dyDescent="0.25">
      <c r="A68" s="9"/>
      <c r="B68" s="9"/>
      <c r="C68" s="15"/>
      <c r="D68" s="9"/>
      <c r="E68" s="9"/>
      <c r="F68" s="9"/>
      <c r="G68" s="9"/>
      <c r="H68" s="9"/>
      <c r="I68" s="9"/>
      <c r="J68" s="9"/>
      <c r="K68" s="9"/>
      <c r="L68" s="9"/>
      <c r="M68" s="9"/>
      <c r="N68" s="10"/>
    </row>
  </sheetData>
  <sortState ref="A5:N33">
    <sortCondition descending="1" ref="H5:H33"/>
    <sortCondition descending="1" ref="L5:L33"/>
  </sortState>
  <mergeCells count="4">
    <mergeCell ref="A1:I1"/>
    <mergeCell ref="E2:I2"/>
    <mergeCell ref="A67:I67"/>
    <mergeCell ref="A3:I3"/>
  </mergeCells>
  <phoneticPr fontId="0" type="noConversion"/>
  <conditionalFormatting sqref="E46:G47 E10:G25 E49:G65 E29:G39">
    <cfRule type="cellIs" dxfId="72" priority="11" stopIfTrue="1" operator="equal">
      <formula>0</formula>
    </cfRule>
  </conditionalFormatting>
  <conditionalFormatting sqref="E8:G8">
    <cfRule type="cellIs" dxfId="71" priority="9" stopIfTrue="1" operator="equal">
      <formula>0</formula>
    </cfRule>
  </conditionalFormatting>
  <conditionalFormatting sqref="E9:G9">
    <cfRule type="cellIs" dxfId="70" priority="8" stopIfTrue="1" operator="equal">
      <formula>0</formula>
    </cfRule>
  </conditionalFormatting>
  <conditionalFormatting sqref="E48:G48">
    <cfRule type="cellIs" dxfId="69" priority="7" stopIfTrue="1" operator="equal">
      <formula>0</formula>
    </cfRule>
  </conditionalFormatting>
  <conditionalFormatting sqref="E41:G45">
    <cfRule type="cellIs" dxfId="68" priority="6" stopIfTrue="1" operator="equal">
      <formula>0</formula>
    </cfRule>
  </conditionalFormatting>
  <conditionalFormatting sqref="E40:G40">
    <cfRule type="cellIs" dxfId="67" priority="5" stopIfTrue="1" operator="equal">
      <formula>0</formula>
    </cfRule>
  </conditionalFormatting>
  <conditionalFormatting sqref="E6:G6">
    <cfRule type="cellIs" dxfId="66" priority="3" stopIfTrue="1" operator="equal">
      <formula>0</formula>
    </cfRule>
  </conditionalFormatting>
  <conditionalFormatting sqref="E7:G7">
    <cfRule type="cellIs" dxfId="65" priority="2" stopIfTrue="1" operator="equal">
      <formula>0</formula>
    </cfRule>
  </conditionalFormatting>
  <conditionalFormatting sqref="E26:G28">
    <cfRule type="cellIs" dxfId="64" priority="1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horizontalDpi="300" verticalDpi="300" r:id="rId1"/>
  <ignoredErrors>
    <ignoredError sqref="M4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8"/>
  <sheetViews>
    <sheetView topLeftCell="A4" zoomScale="150" zoomScaleNormal="150" workbookViewId="0">
      <selection activeCell="H33" sqref="H33"/>
    </sheetView>
  </sheetViews>
  <sheetFormatPr defaultRowHeight="15" x14ac:dyDescent="0.25"/>
  <cols>
    <col min="1" max="1" width="14.85546875" customWidth="1"/>
    <col min="2" max="2" width="12.5703125" customWidth="1"/>
    <col min="3" max="3" width="9.7109375" style="1" customWidth="1"/>
    <col min="4" max="4" width="36.140625" customWidth="1"/>
    <col min="5" max="7" width="9.7109375" customWidth="1"/>
  </cols>
  <sheetData>
    <row r="1" spans="1:9" ht="20.25" customHeight="1" x14ac:dyDescent="0.3">
      <c r="A1" s="1110" t="s">
        <v>106</v>
      </c>
      <c r="B1" s="1110"/>
      <c r="C1" s="1110"/>
      <c r="D1" s="1110"/>
      <c r="E1" s="1110"/>
      <c r="F1" s="1110"/>
      <c r="G1" s="1110"/>
      <c r="H1" s="9"/>
      <c r="I1" s="10"/>
    </row>
    <row r="2" spans="1:9" s="21" customFormat="1" ht="13.5" customHeight="1" x14ac:dyDescent="0.25">
      <c r="A2" s="20" t="s">
        <v>18</v>
      </c>
      <c r="C2" s="22"/>
      <c r="D2" s="18"/>
      <c r="E2" s="1111">
        <v>43503</v>
      </c>
      <c r="F2" s="1112"/>
      <c r="G2" s="1112"/>
      <c r="H2" s="18"/>
      <c r="I2" s="19"/>
    </row>
    <row r="3" spans="1:9" x14ac:dyDescent="0.25">
      <c r="A3" s="1113" t="s">
        <v>14</v>
      </c>
      <c r="B3" s="1113"/>
      <c r="C3" s="1113"/>
      <c r="D3" s="1113"/>
      <c r="E3" s="1113"/>
      <c r="F3" s="1113"/>
      <c r="G3" s="1113"/>
      <c r="H3" s="11"/>
      <c r="I3" s="10"/>
    </row>
    <row r="4" spans="1:9" ht="15.75" thickBot="1" x14ac:dyDescent="0.3">
      <c r="A4" s="3"/>
      <c r="B4" s="12"/>
      <c r="C4" s="12"/>
      <c r="D4" s="12"/>
      <c r="E4" s="9"/>
      <c r="F4" s="9"/>
      <c r="G4" s="9"/>
      <c r="H4" s="9"/>
      <c r="I4" s="10"/>
    </row>
    <row r="5" spans="1:9" ht="27" thickTop="1" thickBot="1" x14ac:dyDescent="0.3">
      <c r="A5" s="35" t="s">
        <v>1</v>
      </c>
      <c r="B5" s="25" t="s">
        <v>2</v>
      </c>
      <c r="C5" s="214" t="s">
        <v>3</v>
      </c>
      <c r="D5" s="37" t="s">
        <v>4</v>
      </c>
      <c r="E5" s="35" t="s">
        <v>5</v>
      </c>
      <c r="F5" s="36" t="s">
        <v>6</v>
      </c>
      <c r="G5" s="37" t="s">
        <v>7</v>
      </c>
      <c r="H5" s="220" t="s">
        <v>53</v>
      </c>
      <c r="I5" s="5"/>
    </row>
    <row r="6" spans="1:9" x14ac:dyDescent="0.25">
      <c r="A6" s="1030" t="s">
        <v>94</v>
      </c>
      <c r="B6" s="927" t="s">
        <v>71</v>
      </c>
      <c r="C6" s="928">
        <v>2000</v>
      </c>
      <c r="D6" s="915" t="s">
        <v>55</v>
      </c>
      <c r="E6" s="13">
        <v>44</v>
      </c>
      <c r="F6" s="46">
        <f t="shared" ref="F6:F33" si="0">E6*1.5</f>
        <v>66</v>
      </c>
      <c r="G6" s="243">
        <v>1</v>
      </c>
      <c r="H6" s="9"/>
      <c r="I6" s="10"/>
    </row>
    <row r="7" spans="1:9" x14ac:dyDescent="0.25">
      <c r="A7" s="900" t="s">
        <v>109</v>
      </c>
      <c r="B7" s="929" t="s">
        <v>52</v>
      </c>
      <c r="C7" s="930">
        <v>2002</v>
      </c>
      <c r="D7" s="1076" t="s">
        <v>20</v>
      </c>
      <c r="E7" s="6">
        <v>40</v>
      </c>
      <c r="F7" s="47">
        <f t="shared" si="0"/>
        <v>60</v>
      </c>
      <c r="G7" s="241">
        <v>2</v>
      </c>
      <c r="H7" s="9"/>
      <c r="I7" s="10"/>
    </row>
    <row r="8" spans="1:9" x14ac:dyDescent="0.25">
      <c r="A8" s="900" t="s">
        <v>85</v>
      </c>
      <c r="B8" s="929" t="s">
        <v>82</v>
      </c>
      <c r="C8" s="930">
        <v>2001</v>
      </c>
      <c r="D8" s="1076" t="s">
        <v>20</v>
      </c>
      <c r="E8" s="6">
        <v>35</v>
      </c>
      <c r="F8" s="47">
        <f t="shared" si="0"/>
        <v>52.5</v>
      </c>
      <c r="G8" s="241">
        <v>3</v>
      </c>
      <c r="H8" s="9"/>
      <c r="I8" s="10"/>
    </row>
    <row r="9" spans="1:9" x14ac:dyDescent="0.25">
      <c r="A9" s="900" t="s">
        <v>152</v>
      </c>
      <c r="B9" s="1082" t="s">
        <v>52</v>
      </c>
      <c r="C9" s="1083">
        <v>2000</v>
      </c>
      <c r="D9" s="1076" t="s">
        <v>158</v>
      </c>
      <c r="E9" s="6">
        <v>34</v>
      </c>
      <c r="F9" s="47">
        <f t="shared" si="0"/>
        <v>51</v>
      </c>
      <c r="G9" s="239"/>
      <c r="H9" s="9"/>
      <c r="I9" s="10"/>
    </row>
    <row r="10" spans="1:9" x14ac:dyDescent="0.25">
      <c r="A10" s="916" t="s">
        <v>67</v>
      </c>
      <c r="B10" s="917" t="s">
        <v>68</v>
      </c>
      <c r="C10" s="909">
        <v>1999</v>
      </c>
      <c r="D10" s="910" t="s">
        <v>55</v>
      </c>
      <c r="E10" s="6">
        <v>33</v>
      </c>
      <c r="F10" s="47">
        <f t="shared" si="0"/>
        <v>49.5</v>
      </c>
      <c r="G10" s="241"/>
      <c r="H10" s="9"/>
      <c r="I10" s="10"/>
    </row>
    <row r="11" spans="1:9" x14ac:dyDescent="0.25">
      <c r="A11" s="895" t="s">
        <v>81</v>
      </c>
      <c r="B11" s="904" t="s">
        <v>82</v>
      </c>
      <c r="C11" s="905">
        <v>2000</v>
      </c>
      <c r="D11" s="938" t="s">
        <v>130</v>
      </c>
      <c r="E11" s="6">
        <v>33</v>
      </c>
      <c r="F11" s="47">
        <f t="shared" si="0"/>
        <v>49.5</v>
      </c>
      <c r="G11" s="239"/>
      <c r="H11" s="9"/>
      <c r="I11" s="10"/>
    </row>
    <row r="12" spans="1:9" x14ac:dyDescent="0.25">
      <c r="A12" s="900" t="s">
        <v>88</v>
      </c>
      <c r="B12" s="901" t="s">
        <v>89</v>
      </c>
      <c r="C12" s="902">
        <v>2000</v>
      </c>
      <c r="D12" s="903" t="s">
        <v>92</v>
      </c>
      <c r="E12" s="6">
        <v>33</v>
      </c>
      <c r="F12" s="47">
        <f t="shared" si="0"/>
        <v>49.5</v>
      </c>
      <c r="G12" s="244"/>
      <c r="H12" s="9"/>
      <c r="I12" s="10"/>
    </row>
    <row r="13" spans="1:9" x14ac:dyDescent="0.25">
      <c r="A13" s="1107" t="s">
        <v>72</v>
      </c>
      <c r="B13" s="950" t="s">
        <v>111</v>
      </c>
      <c r="C13" s="951">
        <v>2003</v>
      </c>
      <c r="D13" s="914" t="s">
        <v>55</v>
      </c>
      <c r="E13" s="6">
        <v>32</v>
      </c>
      <c r="F13" s="47">
        <f t="shared" si="0"/>
        <v>48</v>
      </c>
      <c r="G13" s="241"/>
      <c r="H13" s="9"/>
      <c r="I13" s="10"/>
    </row>
    <row r="14" spans="1:9" x14ac:dyDescent="0.25">
      <c r="A14" s="895" t="s">
        <v>83</v>
      </c>
      <c r="B14" s="1091" t="s">
        <v>8</v>
      </c>
      <c r="C14" s="1093">
        <v>2000</v>
      </c>
      <c r="D14" s="914" t="s">
        <v>130</v>
      </c>
      <c r="E14" s="6">
        <v>27</v>
      </c>
      <c r="F14" s="47">
        <f t="shared" si="0"/>
        <v>40.5</v>
      </c>
      <c r="G14" s="241"/>
      <c r="H14" s="9"/>
      <c r="I14" s="10"/>
    </row>
    <row r="15" spans="1:9" x14ac:dyDescent="0.25">
      <c r="A15" s="916" t="s">
        <v>161</v>
      </c>
      <c r="B15" s="908" t="s">
        <v>162</v>
      </c>
      <c r="C15" s="909">
        <v>2001</v>
      </c>
      <c r="D15" s="1109" t="s">
        <v>20</v>
      </c>
      <c r="E15" s="6">
        <v>26</v>
      </c>
      <c r="F15" s="47">
        <f t="shared" si="0"/>
        <v>39</v>
      </c>
      <c r="G15" s="239"/>
      <c r="H15" s="9"/>
      <c r="I15" s="10"/>
    </row>
    <row r="16" spans="1:9" x14ac:dyDescent="0.25">
      <c r="A16" s="895" t="s">
        <v>112</v>
      </c>
      <c r="B16" s="904" t="s">
        <v>19</v>
      </c>
      <c r="C16" s="905">
        <v>1999</v>
      </c>
      <c r="D16" s="899" t="s">
        <v>55</v>
      </c>
      <c r="E16" s="6">
        <v>26</v>
      </c>
      <c r="F16" s="47">
        <f t="shared" si="0"/>
        <v>39</v>
      </c>
      <c r="G16" s="241"/>
      <c r="H16" s="9"/>
      <c r="I16" s="10"/>
    </row>
    <row r="17" spans="1:9" x14ac:dyDescent="0.25">
      <c r="A17" s="895" t="s">
        <v>142</v>
      </c>
      <c r="B17" s="924" t="s">
        <v>62</v>
      </c>
      <c r="C17" s="925">
        <v>2002</v>
      </c>
      <c r="D17" s="1104" t="s">
        <v>138</v>
      </c>
      <c r="E17" s="7">
        <v>26</v>
      </c>
      <c r="F17" s="47">
        <f t="shared" si="0"/>
        <v>39</v>
      </c>
      <c r="G17" s="239"/>
      <c r="H17" s="9"/>
      <c r="I17" s="10"/>
    </row>
    <row r="18" spans="1:9" x14ac:dyDescent="0.25">
      <c r="A18" s="1067" t="s">
        <v>86</v>
      </c>
      <c r="B18" s="1068" t="s">
        <v>87</v>
      </c>
      <c r="C18" s="1073">
        <v>2000</v>
      </c>
      <c r="D18" s="906" t="s">
        <v>20</v>
      </c>
      <c r="E18" s="6">
        <v>25</v>
      </c>
      <c r="F18" s="47">
        <f t="shared" si="0"/>
        <v>37.5</v>
      </c>
      <c r="G18" s="244"/>
      <c r="H18" s="9"/>
      <c r="I18" s="10"/>
    </row>
    <row r="19" spans="1:9" x14ac:dyDescent="0.25">
      <c r="A19" s="900" t="s">
        <v>69</v>
      </c>
      <c r="B19" s="901" t="s">
        <v>61</v>
      </c>
      <c r="C19" s="902">
        <v>2001</v>
      </c>
      <c r="D19" s="955" t="s">
        <v>91</v>
      </c>
      <c r="E19" s="6">
        <v>24</v>
      </c>
      <c r="F19" s="47">
        <f t="shared" si="0"/>
        <v>36</v>
      </c>
      <c r="G19" s="241"/>
      <c r="H19" s="9"/>
      <c r="I19" s="10"/>
    </row>
    <row r="20" spans="1:9" x14ac:dyDescent="0.25">
      <c r="A20" s="895" t="s">
        <v>155</v>
      </c>
      <c r="B20" s="904" t="s">
        <v>156</v>
      </c>
      <c r="C20" s="1073">
        <v>2000</v>
      </c>
      <c r="D20" s="919" t="s">
        <v>158</v>
      </c>
      <c r="E20" s="6">
        <v>23</v>
      </c>
      <c r="F20" s="47">
        <f t="shared" si="0"/>
        <v>34.5</v>
      </c>
      <c r="G20" s="239"/>
      <c r="H20" s="9"/>
      <c r="I20" s="10"/>
    </row>
    <row r="21" spans="1:9" x14ac:dyDescent="0.25">
      <c r="A21" s="911" t="s">
        <v>164</v>
      </c>
      <c r="B21" s="950" t="s">
        <v>165</v>
      </c>
      <c r="C21" s="951">
        <v>2000</v>
      </c>
      <c r="D21" s="955" t="s">
        <v>130</v>
      </c>
      <c r="E21" s="6">
        <v>19</v>
      </c>
      <c r="F21" s="47">
        <f t="shared" si="0"/>
        <v>28.5</v>
      </c>
      <c r="G21" s="244"/>
      <c r="H21" s="9"/>
      <c r="I21" s="10"/>
    </row>
    <row r="22" spans="1:9" x14ac:dyDescent="0.25">
      <c r="A22" s="1067" t="s">
        <v>107</v>
      </c>
      <c r="B22" s="892" t="s">
        <v>82</v>
      </c>
      <c r="C22" s="893">
        <v>2000</v>
      </c>
      <c r="D22" s="919" t="s">
        <v>79</v>
      </c>
      <c r="E22" s="6">
        <v>18</v>
      </c>
      <c r="F22" s="47">
        <f t="shared" si="0"/>
        <v>27</v>
      </c>
      <c r="G22" s="241"/>
      <c r="H22" s="9"/>
      <c r="I22" s="10"/>
    </row>
    <row r="23" spans="1:9" x14ac:dyDescent="0.25">
      <c r="A23" s="920" t="s">
        <v>139</v>
      </c>
      <c r="B23" s="1069" t="s">
        <v>110</v>
      </c>
      <c r="C23" s="1074">
        <v>1999</v>
      </c>
      <c r="D23" s="923" t="s">
        <v>130</v>
      </c>
      <c r="E23" s="6">
        <v>18</v>
      </c>
      <c r="F23" s="47">
        <f t="shared" si="0"/>
        <v>27</v>
      </c>
      <c r="G23" s="241"/>
      <c r="H23" s="9"/>
      <c r="I23" s="10"/>
    </row>
    <row r="24" spans="1:9" x14ac:dyDescent="0.25">
      <c r="A24" s="895" t="s">
        <v>88</v>
      </c>
      <c r="B24" s="896" t="s">
        <v>90</v>
      </c>
      <c r="C24" s="897">
        <v>2000</v>
      </c>
      <c r="D24" s="919" t="s">
        <v>92</v>
      </c>
      <c r="E24" s="6">
        <v>17</v>
      </c>
      <c r="F24" s="47">
        <f t="shared" si="0"/>
        <v>25.5</v>
      </c>
      <c r="G24" s="239"/>
      <c r="H24" s="9"/>
      <c r="I24" s="10"/>
    </row>
    <row r="25" spans="1:9" x14ac:dyDescent="0.25">
      <c r="A25" s="28" t="s">
        <v>144</v>
      </c>
      <c r="B25" s="1108" t="s">
        <v>157</v>
      </c>
      <c r="C25" s="230">
        <v>2001</v>
      </c>
      <c r="D25" s="188" t="s">
        <v>158</v>
      </c>
      <c r="E25" s="6">
        <v>16</v>
      </c>
      <c r="F25" s="47">
        <f t="shared" si="0"/>
        <v>24</v>
      </c>
      <c r="G25" s="241"/>
      <c r="H25" s="9"/>
      <c r="I25" s="10"/>
    </row>
    <row r="26" spans="1:9" x14ac:dyDescent="0.25">
      <c r="A26" s="926" t="s">
        <v>153</v>
      </c>
      <c r="B26" s="936" t="s">
        <v>154</v>
      </c>
      <c r="C26" s="937">
        <v>2001</v>
      </c>
      <c r="D26" s="903" t="s">
        <v>158</v>
      </c>
      <c r="E26" s="6">
        <v>15</v>
      </c>
      <c r="F26" s="47">
        <f t="shared" si="0"/>
        <v>22.5</v>
      </c>
      <c r="G26" s="239"/>
      <c r="H26" s="9"/>
      <c r="I26" s="10"/>
    </row>
    <row r="27" spans="1:9" x14ac:dyDescent="0.25">
      <c r="A27" s="900" t="s">
        <v>141</v>
      </c>
      <c r="B27" s="901" t="s">
        <v>82</v>
      </c>
      <c r="C27" s="902">
        <v>2001</v>
      </c>
      <c r="D27" s="914" t="s">
        <v>138</v>
      </c>
      <c r="E27" s="6">
        <v>14</v>
      </c>
      <c r="F27" s="47">
        <f t="shared" si="0"/>
        <v>21</v>
      </c>
      <c r="G27" s="244"/>
      <c r="H27" s="9"/>
      <c r="I27" s="10"/>
    </row>
    <row r="28" spans="1:9" x14ac:dyDescent="0.25">
      <c r="A28" s="900" t="s">
        <v>159</v>
      </c>
      <c r="B28" s="901" t="s">
        <v>160</v>
      </c>
      <c r="C28" s="937"/>
      <c r="D28" s="903" t="s">
        <v>92</v>
      </c>
      <c r="E28" s="6">
        <v>12</v>
      </c>
      <c r="F28" s="47">
        <f t="shared" si="0"/>
        <v>18</v>
      </c>
      <c r="G28" s="241"/>
      <c r="H28" s="9"/>
      <c r="I28" s="10"/>
    </row>
    <row r="29" spans="1:9" x14ac:dyDescent="0.25">
      <c r="A29" s="895" t="s">
        <v>76</v>
      </c>
      <c r="B29" s="904" t="s">
        <v>77</v>
      </c>
      <c r="C29" s="905">
        <v>1999</v>
      </c>
      <c r="D29" s="938" t="s">
        <v>79</v>
      </c>
      <c r="E29" s="6">
        <v>11</v>
      </c>
      <c r="F29" s="47">
        <f t="shared" si="0"/>
        <v>16.5</v>
      </c>
      <c r="G29" s="239"/>
      <c r="H29" s="9"/>
      <c r="I29" s="10"/>
    </row>
    <row r="30" spans="1:9" x14ac:dyDescent="0.25">
      <c r="A30" s="1067" t="s">
        <v>78</v>
      </c>
      <c r="B30" s="1071" t="s">
        <v>19</v>
      </c>
      <c r="C30" s="1073">
        <v>2000</v>
      </c>
      <c r="D30" s="1080" t="s">
        <v>79</v>
      </c>
      <c r="E30" s="6">
        <v>11</v>
      </c>
      <c r="F30" s="47">
        <f t="shared" si="0"/>
        <v>16.5</v>
      </c>
      <c r="G30" s="244"/>
      <c r="H30" s="9"/>
      <c r="I30" s="10"/>
    </row>
    <row r="31" spans="1:9" x14ac:dyDescent="0.25">
      <c r="A31" s="916" t="s">
        <v>143</v>
      </c>
      <c r="B31" s="908" t="s">
        <v>80</v>
      </c>
      <c r="C31" s="909">
        <v>2000</v>
      </c>
      <c r="D31" s="935" t="s">
        <v>138</v>
      </c>
      <c r="E31" s="6">
        <v>9</v>
      </c>
      <c r="F31" s="47">
        <f t="shared" si="0"/>
        <v>13.5</v>
      </c>
      <c r="G31" s="241"/>
      <c r="H31" s="9"/>
      <c r="I31" s="10"/>
    </row>
    <row r="32" spans="1:9" x14ac:dyDescent="0.25">
      <c r="A32" s="900" t="s">
        <v>140</v>
      </c>
      <c r="B32" s="901" t="s">
        <v>77</v>
      </c>
      <c r="C32" s="902">
        <v>2000</v>
      </c>
      <c r="D32" s="914" t="s">
        <v>138</v>
      </c>
      <c r="E32" s="6">
        <v>2</v>
      </c>
      <c r="F32" s="47">
        <f t="shared" si="0"/>
        <v>3</v>
      </c>
      <c r="G32" s="239"/>
      <c r="H32" s="9"/>
      <c r="I32" s="10"/>
    </row>
    <row r="33" spans="1:9" x14ac:dyDescent="0.25">
      <c r="A33" s="895" t="s">
        <v>108</v>
      </c>
      <c r="B33" s="904" t="s">
        <v>52</v>
      </c>
      <c r="C33" s="905">
        <v>2000</v>
      </c>
      <c r="D33" s="938" t="s">
        <v>79</v>
      </c>
      <c r="E33" s="6"/>
      <c r="F33" s="47">
        <f t="shared" si="0"/>
        <v>0</v>
      </c>
      <c r="G33" s="244"/>
      <c r="H33" s="9"/>
      <c r="I33" s="10"/>
    </row>
    <row r="34" spans="1:9" x14ac:dyDescent="0.25">
      <c r="A34" s="396"/>
      <c r="B34" s="844"/>
      <c r="C34" s="104"/>
      <c r="D34" s="194"/>
      <c r="E34" s="6"/>
      <c r="F34" s="47">
        <f t="shared" ref="F34:F41" si="1">E34*1.5</f>
        <v>0</v>
      </c>
      <c r="G34" s="241"/>
      <c r="H34" s="9"/>
      <c r="I34" s="10"/>
    </row>
    <row r="35" spans="1:9" x14ac:dyDescent="0.25">
      <c r="A35" s="40"/>
      <c r="B35" s="48"/>
      <c r="C35" s="135"/>
      <c r="D35" s="312"/>
      <c r="E35" s="6"/>
      <c r="F35" s="47">
        <f t="shared" si="1"/>
        <v>0</v>
      </c>
      <c r="G35" s="241"/>
      <c r="H35" s="9"/>
      <c r="I35" s="10"/>
    </row>
    <row r="36" spans="1:9" x14ac:dyDescent="0.25">
      <c r="A36" s="223"/>
      <c r="B36" s="411"/>
      <c r="C36" s="55"/>
      <c r="D36" s="194"/>
      <c r="E36" s="6"/>
      <c r="F36" s="47">
        <f t="shared" si="1"/>
        <v>0</v>
      </c>
      <c r="G36" s="239"/>
      <c r="H36" s="9"/>
      <c r="I36" s="10"/>
    </row>
    <row r="37" spans="1:9" x14ac:dyDescent="0.25">
      <c r="A37" s="28"/>
      <c r="B37" s="405"/>
      <c r="C37" s="33"/>
      <c r="D37" s="415"/>
      <c r="E37" s="7"/>
      <c r="F37" s="47">
        <f t="shared" si="1"/>
        <v>0</v>
      </c>
      <c r="G37" s="241"/>
      <c r="H37" s="9"/>
      <c r="I37" s="10"/>
    </row>
    <row r="38" spans="1:9" x14ac:dyDescent="0.25">
      <c r="A38" s="29" t="s">
        <v>144</v>
      </c>
      <c r="B38" s="398" t="s">
        <v>82</v>
      </c>
      <c r="C38" s="34">
        <v>2006</v>
      </c>
      <c r="D38" s="843" t="s">
        <v>93</v>
      </c>
      <c r="E38" s="7">
        <v>30</v>
      </c>
      <c r="F38" s="47">
        <f t="shared" si="1"/>
        <v>45</v>
      </c>
      <c r="G38" s="239"/>
      <c r="H38" s="9"/>
      <c r="I38" s="10"/>
    </row>
    <row r="39" spans="1:9" x14ac:dyDescent="0.25">
      <c r="A39" s="158" t="s">
        <v>145</v>
      </c>
      <c r="B39" s="400" t="s">
        <v>61</v>
      </c>
      <c r="C39" s="135">
        <v>2006</v>
      </c>
      <c r="D39" s="237" t="s">
        <v>93</v>
      </c>
      <c r="E39" s="6">
        <v>0</v>
      </c>
      <c r="F39" s="47">
        <f t="shared" si="1"/>
        <v>0</v>
      </c>
      <c r="G39" s="244"/>
      <c r="H39" s="9"/>
      <c r="I39" s="10"/>
    </row>
    <row r="40" spans="1:9" x14ac:dyDescent="0.25">
      <c r="A40" s="223" t="s">
        <v>146</v>
      </c>
      <c r="B40" s="411" t="s">
        <v>147</v>
      </c>
      <c r="C40" s="55">
        <v>2006</v>
      </c>
      <c r="D40" s="188" t="s">
        <v>93</v>
      </c>
      <c r="E40" s="6">
        <v>9</v>
      </c>
      <c r="F40" s="47">
        <f t="shared" si="1"/>
        <v>13.5</v>
      </c>
      <c r="G40" s="241"/>
      <c r="H40" s="9"/>
      <c r="I40" s="10"/>
    </row>
    <row r="41" spans="1:9" x14ac:dyDescent="0.25">
      <c r="A41" s="158" t="s">
        <v>166</v>
      </c>
      <c r="B41" s="157" t="s">
        <v>167</v>
      </c>
      <c r="C41" s="135"/>
      <c r="D41" s="402" t="s">
        <v>93</v>
      </c>
      <c r="E41" s="6">
        <v>13</v>
      </c>
      <c r="F41" s="47">
        <f t="shared" si="1"/>
        <v>19.5</v>
      </c>
      <c r="G41" s="239"/>
      <c r="H41" s="9"/>
      <c r="I41" s="10"/>
    </row>
    <row r="42" spans="1:9" x14ac:dyDescent="0.25">
      <c r="A42" s="29"/>
      <c r="B42" s="406"/>
      <c r="C42" s="407"/>
      <c r="D42" s="191"/>
      <c r="E42" s="6"/>
      <c r="F42" s="47">
        <f t="shared" ref="F42:F57" si="2">E42*1.5</f>
        <v>0</v>
      </c>
      <c r="G42" s="244"/>
      <c r="H42" s="9"/>
      <c r="I42" s="10"/>
    </row>
    <row r="43" spans="1:9" x14ac:dyDescent="0.25">
      <c r="A43" s="28"/>
      <c r="B43" s="31"/>
      <c r="C43" s="33"/>
      <c r="D43" s="188"/>
      <c r="E43" s="6"/>
      <c r="F43" s="47">
        <f t="shared" si="2"/>
        <v>0</v>
      </c>
      <c r="G43" s="241"/>
      <c r="H43" s="9"/>
      <c r="I43" s="10"/>
    </row>
    <row r="44" spans="1:9" x14ac:dyDescent="0.25">
      <c r="A44" s="223"/>
      <c r="B44" s="224"/>
      <c r="C44" s="55"/>
      <c r="D44" s="188"/>
      <c r="E44" s="6"/>
      <c r="F44" s="47">
        <f t="shared" si="2"/>
        <v>0</v>
      </c>
      <c r="G44" s="241"/>
      <c r="H44" s="9"/>
      <c r="I44" s="10"/>
    </row>
    <row r="45" spans="1:9" x14ac:dyDescent="0.25">
      <c r="A45" s="40"/>
      <c r="B45" s="354"/>
      <c r="C45" s="38"/>
      <c r="D45" s="186"/>
      <c r="E45" s="6"/>
      <c r="F45" s="47">
        <f t="shared" si="2"/>
        <v>0</v>
      </c>
      <c r="G45" s="239"/>
      <c r="H45" s="9"/>
      <c r="I45" s="10"/>
    </row>
    <row r="46" spans="1:9" x14ac:dyDescent="0.25">
      <c r="A46" s="161"/>
      <c r="B46" s="160"/>
      <c r="C46" s="159"/>
      <c r="D46" s="235"/>
      <c r="E46" s="6"/>
      <c r="F46" s="47">
        <f t="shared" si="2"/>
        <v>0</v>
      </c>
      <c r="G46" s="241"/>
      <c r="H46" s="9"/>
      <c r="I46" s="10"/>
    </row>
    <row r="47" spans="1:9" x14ac:dyDescent="0.25">
      <c r="A47" s="28"/>
      <c r="B47" s="31"/>
      <c r="C47" s="33"/>
      <c r="D47" s="188"/>
      <c r="E47" s="6"/>
      <c r="F47" s="47">
        <f t="shared" si="2"/>
        <v>0</v>
      </c>
      <c r="G47" s="241"/>
      <c r="H47" s="9"/>
      <c r="I47" s="10"/>
    </row>
    <row r="48" spans="1:9" x14ac:dyDescent="0.25">
      <c r="A48" s="223"/>
      <c r="B48" s="224"/>
      <c r="C48" s="55"/>
      <c r="D48" s="189"/>
      <c r="E48" s="6"/>
      <c r="F48" s="47">
        <f t="shared" si="2"/>
        <v>0</v>
      </c>
      <c r="G48" s="239"/>
      <c r="H48" s="9"/>
      <c r="I48" s="10"/>
    </row>
    <row r="49" spans="1:9" x14ac:dyDescent="0.25">
      <c r="A49" s="158"/>
      <c r="B49" s="157"/>
      <c r="C49" s="320"/>
      <c r="D49" s="237"/>
      <c r="E49" s="6"/>
      <c r="F49" s="47">
        <f t="shared" si="2"/>
        <v>0</v>
      </c>
      <c r="G49" s="241"/>
      <c r="H49" s="9"/>
      <c r="I49" s="10"/>
    </row>
    <row r="50" spans="1:9" x14ac:dyDescent="0.25">
      <c r="A50" s="161"/>
      <c r="B50" s="160"/>
      <c r="C50" s="135"/>
      <c r="D50" s="285"/>
      <c r="E50" s="6"/>
      <c r="F50" s="47">
        <f t="shared" si="2"/>
        <v>0</v>
      </c>
      <c r="G50" s="241"/>
      <c r="H50" s="9"/>
      <c r="I50" s="10"/>
    </row>
    <row r="51" spans="1:9" x14ac:dyDescent="0.25">
      <c r="A51" s="158"/>
      <c r="B51" s="157"/>
      <c r="C51" s="135"/>
      <c r="D51" s="285"/>
      <c r="E51" s="6"/>
      <c r="F51" s="47">
        <f t="shared" si="2"/>
        <v>0</v>
      </c>
      <c r="G51" s="239"/>
      <c r="H51" s="9"/>
      <c r="I51" s="10"/>
    </row>
    <row r="52" spans="1:9" x14ac:dyDescent="0.25">
      <c r="A52" s="28"/>
      <c r="B52" s="31"/>
      <c r="C52" s="33"/>
      <c r="D52" s="187"/>
      <c r="E52" s="6"/>
      <c r="F52" s="47">
        <f t="shared" si="2"/>
        <v>0</v>
      </c>
      <c r="G52" s="241"/>
      <c r="H52" s="9"/>
      <c r="I52" s="10"/>
    </row>
    <row r="53" spans="1:9" x14ac:dyDescent="0.25">
      <c r="A53" s="28"/>
      <c r="B53" s="31"/>
      <c r="C53" s="33"/>
      <c r="D53" s="213"/>
      <c r="E53" s="6"/>
      <c r="F53" s="47">
        <f t="shared" si="2"/>
        <v>0</v>
      </c>
      <c r="G53" s="239"/>
      <c r="H53" s="9"/>
      <c r="I53" s="10"/>
    </row>
    <row r="54" spans="1:9" x14ac:dyDescent="0.25">
      <c r="A54" s="29"/>
      <c r="B54" s="32"/>
      <c r="C54" s="34"/>
      <c r="D54" s="187"/>
      <c r="E54" s="6"/>
      <c r="F54" s="47">
        <f t="shared" si="2"/>
        <v>0</v>
      </c>
      <c r="G54" s="244"/>
      <c r="H54" s="9"/>
      <c r="I54" s="10"/>
    </row>
    <row r="55" spans="1:9" x14ac:dyDescent="0.25">
      <c r="A55" s="228"/>
      <c r="B55" s="229"/>
      <c r="C55" s="135"/>
      <c r="D55" s="285"/>
      <c r="E55" s="6"/>
      <c r="F55" s="47">
        <f t="shared" si="2"/>
        <v>0</v>
      </c>
      <c r="G55" s="241"/>
      <c r="H55" s="9"/>
      <c r="I55" s="10"/>
    </row>
    <row r="56" spans="1:9" x14ac:dyDescent="0.25">
      <c r="A56" s="228"/>
      <c r="B56" s="229"/>
      <c r="C56" s="117"/>
      <c r="D56" s="193"/>
      <c r="E56" s="6"/>
      <c r="F56" s="47">
        <f t="shared" si="2"/>
        <v>0</v>
      </c>
      <c r="G56" s="239"/>
      <c r="H56" s="9"/>
      <c r="I56" s="10"/>
    </row>
    <row r="57" spans="1:9" x14ac:dyDescent="0.25">
      <c r="A57" s="40"/>
      <c r="B57" s="354"/>
      <c r="C57" s="351"/>
      <c r="D57" s="186"/>
      <c r="E57" s="6"/>
      <c r="F57" s="47">
        <f t="shared" si="2"/>
        <v>0</v>
      </c>
      <c r="G57" s="244"/>
      <c r="H57" s="9"/>
      <c r="I57" s="10"/>
    </row>
    <row r="58" spans="1:9" x14ac:dyDescent="0.25">
      <c r="A58" s="161"/>
      <c r="B58" s="160"/>
      <c r="C58" s="135"/>
      <c r="D58" s="237"/>
      <c r="E58" s="6"/>
      <c r="F58" s="47">
        <f t="shared" ref="F58:F65" si="3">E58*1.5</f>
        <v>0</v>
      </c>
      <c r="G58" s="241"/>
      <c r="H58" s="9"/>
      <c r="I58" s="10"/>
    </row>
    <row r="59" spans="1:9" x14ac:dyDescent="0.25">
      <c r="A59" s="40"/>
      <c r="B59" s="354"/>
      <c r="C59" s="38"/>
      <c r="D59" s="322"/>
      <c r="E59" s="6"/>
      <c r="F59" s="47">
        <f t="shared" si="3"/>
        <v>0</v>
      </c>
      <c r="G59" s="239"/>
      <c r="H59" s="9"/>
      <c r="I59" s="10"/>
    </row>
    <row r="60" spans="1:9" x14ac:dyDescent="0.25">
      <c r="A60" s="28"/>
      <c r="B60" s="397"/>
      <c r="C60" s="401"/>
      <c r="D60" s="191"/>
      <c r="E60" s="6"/>
      <c r="F60" s="47">
        <f t="shared" si="3"/>
        <v>0</v>
      </c>
      <c r="G60" s="244"/>
      <c r="H60" s="9"/>
      <c r="I60" s="10"/>
    </row>
    <row r="61" spans="1:9" x14ac:dyDescent="0.25">
      <c r="A61" s="28"/>
      <c r="B61" s="31"/>
      <c r="C61" s="33"/>
      <c r="D61" s="213"/>
      <c r="E61" s="6"/>
      <c r="F61" s="47">
        <f t="shared" si="3"/>
        <v>0</v>
      </c>
      <c r="G61" s="241"/>
      <c r="H61" s="9"/>
      <c r="I61" s="10"/>
    </row>
    <row r="62" spans="1:9" x14ac:dyDescent="0.25">
      <c r="A62" s="30"/>
      <c r="B62" s="393"/>
      <c r="C62" s="39"/>
      <c r="D62" s="322"/>
      <c r="E62" s="6"/>
      <c r="F62" s="47">
        <f t="shared" si="3"/>
        <v>0</v>
      </c>
      <c r="G62" s="239"/>
      <c r="H62" s="9"/>
      <c r="I62" s="10"/>
    </row>
    <row r="63" spans="1:9" x14ac:dyDescent="0.25">
      <c r="A63" s="40"/>
      <c r="B63" s="42"/>
      <c r="C63" s="38"/>
      <c r="D63" s="314"/>
      <c r="E63" s="6"/>
      <c r="F63" s="47">
        <f t="shared" si="3"/>
        <v>0</v>
      </c>
      <c r="G63" s="244"/>
      <c r="H63" s="9"/>
      <c r="I63" s="10"/>
    </row>
    <row r="64" spans="1:9" x14ac:dyDescent="0.25">
      <c r="A64" s="158"/>
      <c r="B64" s="157"/>
      <c r="C64" s="135"/>
      <c r="D64" s="237"/>
      <c r="E64" s="17"/>
      <c r="F64" s="47">
        <f t="shared" si="3"/>
        <v>0</v>
      </c>
      <c r="G64" s="241"/>
      <c r="H64" s="9"/>
      <c r="I64" s="10"/>
    </row>
    <row r="65" spans="1:9" x14ac:dyDescent="0.25">
      <c r="A65" s="158"/>
      <c r="B65" s="157"/>
      <c r="C65" s="135"/>
      <c r="D65" s="237"/>
      <c r="E65" s="6"/>
      <c r="F65" s="47">
        <f t="shared" si="3"/>
        <v>0</v>
      </c>
      <c r="G65" s="239"/>
      <c r="H65" s="9"/>
      <c r="I65" s="10"/>
    </row>
    <row r="66" spans="1:9" x14ac:dyDescent="0.25">
      <c r="A66" s="9"/>
      <c r="B66" s="9"/>
      <c r="C66" s="15"/>
      <c r="D66" s="9"/>
      <c r="E66" s="9"/>
      <c r="F66" s="9"/>
      <c r="G66" s="9"/>
      <c r="H66" s="9"/>
      <c r="I66" s="10"/>
    </row>
    <row r="67" spans="1:9" x14ac:dyDescent="0.25">
      <c r="A67" s="14"/>
      <c r="B67" s="8" t="s">
        <v>15</v>
      </c>
      <c r="C67" s="15"/>
      <c r="D67" s="14"/>
      <c r="E67" s="2"/>
      <c r="F67" s="2"/>
      <c r="G67" s="2"/>
      <c r="H67" s="2"/>
      <c r="I67" s="15"/>
    </row>
    <row r="68" spans="1:9" x14ac:dyDescent="0.25">
      <c r="A68" s="9"/>
      <c r="B68" s="9"/>
      <c r="C68" s="15"/>
      <c r="D68" s="9"/>
      <c r="E68" s="9"/>
      <c r="F68" s="9"/>
      <c r="G68" s="9"/>
      <c r="H68" s="9"/>
      <c r="I68" s="10"/>
    </row>
  </sheetData>
  <sortState ref="A6:F33">
    <sortCondition descending="1" ref="F6:F33"/>
  </sortState>
  <mergeCells count="3">
    <mergeCell ref="A1:G1"/>
    <mergeCell ref="E2:G2"/>
    <mergeCell ref="A3:G3"/>
  </mergeCells>
  <phoneticPr fontId="0" type="noConversion"/>
  <pageMargins left="1.299212598425197" right="0.70866141732283472" top="0.78740157480314965" bottom="0.78740157480314965" header="0.31496062992125984" footer="0.31496062992125984"/>
  <pageSetup paperSize="9" scale="48" orientation="landscape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0"/>
  <sheetViews>
    <sheetView topLeftCell="A5" zoomScale="140" zoomScaleNormal="140" workbookViewId="0">
      <selection activeCell="U13" sqref="U13"/>
    </sheetView>
  </sheetViews>
  <sheetFormatPr defaultRowHeight="15" x14ac:dyDescent="0.25"/>
  <cols>
    <col min="1" max="1" width="15.7109375" style="96" customWidth="1"/>
    <col min="2" max="2" width="13" style="96" customWidth="1"/>
    <col min="3" max="3" width="7.5703125" style="96" customWidth="1"/>
    <col min="4" max="4" width="29.140625" style="96" customWidth="1"/>
    <col min="5" max="14" width="5" style="96" customWidth="1"/>
    <col min="15" max="16" width="8.5703125" style="96" customWidth="1"/>
    <col min="17" max="17" width="11.140625" style="96" customWidth="1"/>
    <col min="18" max="18" width="8.5703125" style="96" customWidth="1"/>
    <col min="19" max="19" width="6.140625" style="96" customWidth="1"/>
    <col min="20" max="16384" width="9.140625" style="96"/>
  </cols>
  <sheetData>
    <row r="1" spans="1:21" ht="17.25" customHeight="1" x14ac:dyDescent="0.25">
      <c r="A1" s="1117" t="s">
        <v>106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  <c r="M1" s="1117"/>
      <c r="N1" s="1117"/>
      <c r="O1" s="1117"/>
      <c r="P1" s="1117"/>
      <c r="Q1" s="1117"/>
      <c r="R1" s="1117"/>
    </row>
    <row r="2" spans="1:21" x14ac:dyDescent="0.25">
      <c r="A2" s="1117"/>
      <c r="B2" s="1117"/>
      <c r="C2" s="1117"/>
      <c r="D2" s="1117"/>
      <c r="E2" s="1117"/>
      <c r="F2" s="1117"/>
      <c r="G2" s="1117"/>
      <c r="H2" s="1117"/>
      <c r="I2" s="1117"/>
      <c r="J2" s="1117"/>
      <c r="K2" s="1117"/>
      <c r="L2" s="1117"/>
      <c r="M2" s="1117"/>
      <c r="N2" s="1117"/>
      <c r="O2" s="1117"/>
      <c r="P2" s="1117"/>
      <c r="Q2" s="1117"/>
      <c r="R2" s="1117"/>
    </row>
    <row r="3" spans="1:21" ht="16.5" x14ac:dyDescent="0.3">
      <c r="A3" s="1118" t="s">
        <v>45</v>
      </c>
      <c r="B3" s="1119"/>
      <c r="C3" s="1119"/>
      <c r="D3" s="1119"/>
      <c r="E3" s="1119"/>
      <c r="F3" s="1119"/>
      <c r="G3" s="1119"/>
      <c r="H3" s="1119"/>
      <c r="I3" s="1119"/>
      <c r="J3" s="1119"/>
      <c r="K3" s="1119"/>
      <c r="L3" s="1119"/>
      <c r="M3" s="1119"/>
      <c r="N3" s="1119"/>
      <c r="O3" s="1119"/>
      <c r="P3" s="1119"/>
      <c r="Q3" s="1119"/>
      <c r="R3" s="1119"/>
    </row>
    <row r="4" spans="1:21" ht="16.5" x14ac:dyDescent="0.3">
      <c r="A4" s="1119" t="s">
        <v>105</v>
      </c>
      <c r="B4" s="1119"/>
      <c r="C4" s="1119"/>
      <c r="D4" s="1119"/>
      <c r="E4" s="1119"/>
      <c r="F4" s="1119"/>
      <c r="G4" s="1119"/>
      <c r="H4" s="1119"/>
      <c r="I4" s="1119"/>
      <c r="J4" s="1119"/>
      <c r="K4" s="1119"/>
      <c r="L4" s="1119"/>
      <c r="M4" s="1119"/>
      <c r="N4" s="1119"/>
      <c r="O4" s="1119"/>
      <c r="P4" s="1119"/>
      <c r="Q4" s="1119"/>
      <c r="R4" s="1119"/>
    </row>
    <row r="5" spans="1:21" ht="16.5" x14ac:dyDescent="0.3">
      <c r="A5" s="1118"/>
      <c r="B5" s="1119"/>
      <c r="C5" s="1119"/>
      <c r="D5" s="1119"/>
      <c r="E5" s="1119"/>
      <c r="F5" s="1119"/>
      <c r="G5" s="1119"/>
      <c r="H5" s="1119"/>
      <c r="I5" s="1119"/>
      <c r="J5" s="1119"/>
      <c r="K5" s="1119"/>
      <c r="L5" s="1119"/>
      <c r="M5" s="1119"/>
      <c r="N5" s="1119"/>
      <c r="O5" s="1119"/>
      <c r="P5" s="1119"/>
      <c r="Q5" s="1119"/>
      <c r="R5" s="1119"/>
    </row>
    <row r="6" spans="1:21" ht="15.75" thickBot="1" x14ac:dyDescent="0.3">
      <c r="H6" s="96">
        <v>9.15</v>
      </c>
    </row>
    <row r="7" spans="1:21" ht="15.75" thickBot="1" x14ac:dyDescent="0.3">
      <c r="A7" s="175" t="s">
        <v>1</v>
      </c>
      <c r="B7" s="174" t="s">
        <v>2</v>
      </c>
      <c r="C7" s="174" t="s">
        <v>38</v>
      </c>
      <c r="D7" s="173" t="s">
        <v>4</v>
      </c>
      <c r="E7" s="1120" t="s">
        <v>44</v>
      </c>
      <c r="F7" s="1121"/>
      <c r="G7" s="682"/>
      <c r="H7" s="760"/>
      <c r="I7" s="1122" t="s">
        <v>36</v>
      </c>
      <c r="J7" s="1123"/>
      <c r="K7" s="1120" t="s">
        <v>43</v>
      </c>
      <c r="L7" s="1121"/>
      <c r="M7" s="1120" t="s">
        <v>42</v>
      </c>
      <c r="N7" s="1121"/>
      <c r="O7" s="172" t="s">
        <v>21</v>
      </c>
      <c r="P7" s="171" t="s">
        <v>7</v>
      </c>
      <c r="Q7" s="144" t="s">
        <v>33</v>
      </c>
      <c r="R7" s="1124" t="s">
        <v>41</v>
      </c>
      <c r="S7" s="1132" t="s">
        <v>31</v>
      </c>
    </row>
    <row r="8" spans="1:21" ht="15.75" thickBot="1" x14ac:dyDescent="0.3">
      <c r="A8" s="170"/>
      <c r="B8" s="211"/>
      <c r="C8" s="212"/>
      <c r="D8" s="169"/>
      <c r="E8" s="168" t="s">
        <v>30</v>
      </c>
      <c r="F8" s="723" t="s">
        <v>29</v>
      </c>
      <c r="G8" s="168" t="s">
        <v>30</v>
      </c>
      <c r="H8" s="168" t="s">
        <v>30</v>
      </c>
      <c r="I8" s="166" t="s">
        <v>30</v>
      </c>
      <c r="J8" s="724" t="s">
        <v>29</v>
      </c>
      <c r="K8" s="167" t="s">
        <v>30</v>
      </c>
      <c r="L8" s="725" t="s">
        <v>29</v>
      </c>
      <c r="M8" s="167" t="s">
        <v>30</v>
      </c>
      <c r="N8" s="724" t="s">
        <v>29</v>
      </c>
      <c r="O8" s="165" t="s">
        <v>28</v>
      </c>
      <c r="P8" s="164" t="s">
        <v>28</v>
      </c>
      <c r="Q8" s="137" t="s">
        <v>27</v>
      </c>
      <c r="R8" s="1124"/>
      <c r="S8" s="1133"/>
      <c r="T8" s="152"/>
      <c r="U8" s="378" t="s">
        <v>59</v>
      </c>
    </row>
    <row r="9" spans="1:21" ht="15.75" thickBot="1" x14ac:dyDescent="0.3">
      <c r="A9" s="895" t="s">
        <v>76</v>
      </c>
      <c r="B9" s="896" t="s">
        <v>77</v>
      </c>
      <c r="C9" s="893">
        <v>1999</v>
      </c>
      <c r="D9" s="894" t="s">
        <v>79</v>
      </c>
      <c r="E9" s="575">
        <v>25</v>
      </c>
      <c r="F9" s="761">
        <f t="shared" ref="F9:F68" si="0">E9*1.5</f>
        <v>37.5</v>
      </c>
      <c r="G9" s="727">
        <v>7.79</v>
      </c>
      <c r="H9" s="540">
        <v>7.93</v>
      </c>
      <c r="I9" s="826">
        <v>8.1</v>
      </c>
      <c r="J9" s="766">
        <v>47</v>
      </c>
      <c r="K9" s="575">
        <v>15</v>
      </c>
      <c r="L9" s="775">
        <f t="shared" ref="L9:L68" si="1">K9*3</f>
        <v>45</v>
      </c>
      <c r="M9" s="742">
        <v>11</v>
      </c>
      <c r="N9" s="780">
        <f t="shared" ref="N9:N68" si="2">M9*1.5</f>
        <v>16.5</v>
      </c>
      <c r="O9" s="177">
        <f t="shared" ref="O9:O36" si="3">(F9+J9+L9+N9)</f>
        <v>146</v>
      </c>
      <c r="P9" s="156">
        <f>RANK(O9,$O$9:$O$36)</f>
        <v>20</v>
      </c>
      <c r="Q9" s="1125">
        <f>(O9+O10+O11+O12)</f>
        <v>425</v>
      </c>
      <c r="R9" s="1126">
        <f>(O9+O10+O11+O12)-MIN(O9,O10,O11,O12)</f>
        <v>425</v>
      </c>
      <c r="S9" s="1129">
        <f>RANK(R9,$R$9:$R$36)</f>
        <v>6</v>
      </c>
      <c r="U9" s="377">
        <f>P9</f>
        <v>20</v>
      </c>
    </row>
    <row r="10" spans="1:21" ht="15.75" thickBot="1" x14ac:dyDescent="0.3">
      <c r="A10" s="895" t="s">
        <v>78</v>
      </c>
      <c r="B10" s="896" t="s">
        <v>19</v>
      </c>
      <c r="C10" s="897">
        <v>2000</v>
      </c>
      <c r="D10" s="898" t="s">
        <v>79</v>
      </c>
      <c r="E10" s="576">
        <v>14</v>
      </c>
      <c r="F10" s="761">
        <f t="shared" si="0"/>
        <v>21</v>
      </c>
      <c r="G10" s="587"/>
      <c r="H10" s="547">
        <v>7.65</v>
      </c>
      <c r="I10" s="827">
        <v>7.8</v>
      </c>
      <c r="J10" s="767">
        <v>41</v>
      </c>
      <c r="K10" s="576">
        <v>13</v>
      </c>
      <c r="L10" s="775">
        <f t="shared" si="1"/>
        <v>39</v>
      </c>
      <c r="M10" s="743">
        <v>11</v>
      </c>
      <c r="N10" s="781">
        <f t="shared" si="2"/>
        <v>16.5</v>
      </c>
      <c r="O10" s="177">
        <f t="shared" si="3"/>
        <v>117.5</v>
      </c>
      <c r="P10" s="156">
        <f t="shared" ref="P10:P36" si="4">RANK(O10,$O$9:$O$36)</f>
        <v>24</v>
      </c>
      <c r="Q10" s="1125"/>
      <c r="R10" s="1127"/>
      <c r="S10" s="1130"/>
      <c r="U10" s="377">
        <f t="shared" ref="U10:U68" si="5">P10</f>
        <v>24</v>
      </c>
    </row>
    <row r="11" spans="1:21" ht="15.75" thickBot="1" x14ac:dyDescent="0.3">
      <c r="A11" s="895" t="s">
        <v>107</v>
      </c>
      <c r="B11" s="896" t="s">
        <v>82</v>
      </c>
      <c r="C11" s="897">
        <v>2000</v>
      </c>
      <c r="D11" s="899" t="s">
        <v>79</v>
      </c>
      <c r="E11" s="576">
        <v>27</v>
      </c>
      <c r="F11" s="761">
        <f t="shared" si="0"/>
        <v>40.5</v>
      </c>
      <c r="G11" s="587">
        <v>7.81</v>
      </c>
      <c r="H11" s="547">
        <v>7.9</v>
      </c>
      <c r="I11" s="827">
        <v>7.91</v>
      </c>
      <c r="J11" s="767">
        <v>43</v>
      </c>
      <c r="K11" s="576">
        <v>17</v>
      </c>
      <c r="L11" s="775">
        <f t="shared" si="1"/>
        <v>51</v>
      </c>
      <c r="M11" s="743">
        <v>18</v>
      </c>
      <c r="N11" s="781">
        <f t="shared" si="2"/>
        <v>27</v>
      </c>
      <c r="O11" s="177">
        <f t="shared" si="3"/>
        <v>161.5</v>
      </c>
      <c r="P11" s="156">
        <f t="shared" si="4"/>
        <v>16</v>
      </c>
      <c r="Q11" s="1125"/>
      <c r="R11" s="1127"/>
      <c r="S11" s="1130"/>
      <c r="U11" s="377">
        <f t="shared" si="5"/>
        <v>16</v>
      </c>
    </row>
    <row r="12" spans="1:21" ht="15.75" thickBot="1" x14ac:dyDescent="0.3">
      <c r="A12" s="1189" t="s">
        <v>108</v>
      </c>
      <c r="B12" s="1190" t="s">
        <v>52</v>
      </c>
      <c r="C12" s="1191">
        <v>2000</v>
      </c>
      <c r="D12" s="1192" t="s">
        <v>79</v>
      </c>
      <c r="E12" s="577"/>
      <c r="F12" s="762">
        <f t="shared" si="0"/>
        <v>0</v>
      </c>
      <c r="G12" s="728"/>
      <c r="H12" s="592"/>
      <c r="I12" s="828"/>
      <c r="J12" s="768"/>
      <c r="K12" s="577"/>
      <c r="L12" s="776">
        <f t="shared" si="1"/>
        <v>0</v>
      </c>
      <c r="M12" s="744"/>
      <c r="N12" s="782">
        <f t="shared" si="2"/>
        <v>0</v>
      </c>
      <c r="O12" s="177">
        <f t="shared" si="3"/>
        <v>0</v>
      </c>
      <c r="P12" s="156">
        <f t="shared" si="4"/>
        <v>28</v>
      </c>
      <c r="Q12" s="1125"/>
      <c r="R12" s="1127"/>
      <c r="S12" s="1131"/>
      <c r="U12" s="377">
        <f t="shared" si="5"/>
        <v>28</v>
      </c>
    </row>
    <row r="13" spans="1:21" ht="15.75" customHeight="1" thickBot="1" x14ac:dyDescent="0.3">
      <c r="A13" s="918" t="s">
        <v>109</v>
      </c>
      <c r="B13" s="912" t="s">
        <v>52</v>
      </c>
      <c r="C13" s="913">
        <v>2002</v>
      </c>
      <c r="D13" s="923" t="s">
        <v>20</v>
      </c>
      <c r="E13" s="575">
        <v>26</v>
      </c>
      <c r="F13" s="763">
        <f t="shared" si="0"/>
        <v>39</v>
      </c>
      <c r="G13" s="729">
        <v>7.37</v>
      </c>
      <c r="H13" s="541">
        <v>7.55</v>
      </c>
      <c r="I13" s="826">
        <v>7.77</v>
      </c>
      <c r="J13" s="769">
        <v>39</v>
      </c>
      <c r="K13" s="575">
        <v>17</v>
      </c>
      <c r="L13" s="777">
        <f t="shared" si="1"/>
        <v>51</v>
      </c>
      <c r="M13" s="745">
        <v>40</v>
      </c>
      <c r="N13" s="783">
        <f t="shared" si="2"/>
        <v>60</v>
      </c>
      <c r="O13" s="177">
        <f t="shared" si="3"/>
        <v>189</v>
      </c>
      <c r="P13" s="156">
        <f t="shared" si="4"/>
        <v>9</v>
      </c>
      <c r="Q13" s="1125">
        <f>(O13+O14+O15+O16)</f>
        <v>741</v>
      </c>
      <c r="R13" s="1126">
        <f t="shared" ref="R13" si="6">(O13+O14+O15+O16)-MIN(O13,O14,O15,O16)</f>
        <v>585</v>
      </c>
      <c r="S13" s="1129">
        <f t="shared" ref="S13" si="7">RANK(R13,$R$9:$R$36)</f>
        <v>2</v>
      </c>
      <c r="U13" s="377">
        <f t="shared" si="5"/>
        <v>9</v>
      </c>
    </row>
    <row r="14" spans="1:21" ht="15.75" customHeight="1" thickBot="1" x14ac:dyDescent="0.3">
      <c r="A14" s="900" t="s">
        <v>85</v>
      </c>
      <c r="B14" s="901" t="s">
        <v>82</v>
      </c>
      <c r="C14" s="902">
        <v>2001</v>
      </c>
      <c r="D14" s="915" t="s">
        <v>20</v>
      </c>
      <c r="E14" s="576">
        <v>37</v>
      </c>
      <c r="F14" s="761">
        <f t="shared" si="0"/>
        <v>55.5</v>
      </c>
      <c r="G14" s="587">
        <v>7.83</v>
      </c>
      <c r="H14" s="547">
        <v>8.07</v>
      </c>
      <c r="I14" s="827">
        <v>7.93</v>
      </c>
      <c r="J14" s="767">
        <v>45</v>
      </c>
      <c r="K14" s="576">
        <v>24</v>
      </c>
      <c r="L14" s="775">
        <f t="shared" si="1"/>
        <v>72</v>
      </c>
      <c r="M14" s="743">
        <v>35</v>
      </c>
      <c r="N14" s="781">
        <f t="shared" si="2"/>
        <v>52.5</v>
      </c>
      <c r="O14" s="177">
        <f t="shared" si="3"/>
        <v>225</v>
      </c>
      <c r="P14" s="156">
        <f t="shared" si="4"/>
        <v>4</v>
      </c>
      <c r="Q14" s="1125"/>
      <c r="R14" s="1127"/>
      <c r="S14" s="1130"/>
      <c r="U14" s="377">
        <f t="shared" si="5"/>
        <v>4</v>
      </c>
    </row>
    <row r="15" spans="1:21" ht="15.75" customHeight="1" thickBot="1" x14ac:dyDescent="0.3">
      <c r="A15" s="895" t="s">
        <v>86</v>
      </c>
      <c r="B15" s="904" t="s">
        <v>87</v>
      </c>
      <c r="C15" s="905">
        <v>2000</v>
      </c>
      <c r="D15" s="899" t="s">
        <v>20</v>
      </c>
      <c r="E15" s="576">
        <v>21</v>
      </c>
      <c r="F15" s="761">
        <f t="shared" si="0"/>
        <v>31.5</v>
      </c>
      <c r="G15" s="587">
        <v>8</v>
      </c>
      <c r="H15" s="547"/>
      <c r="I15" s="827">
        <v>7.77</v>
      </c>
      <c r="J15" s="767">
        <v>45</v>
      </c>
      <c r="K15" s="576">
        <v>19</v>
      </c>
      <c r="L15" s="775">
        <f t="shared" si="1"/>
        <v>57</v>
      </c>
      <c r="M15" s="743">
        <v>25</v>
      </c>
      <c r="N15" s="784">
        <f t="shared" si="2"/>
        <v>37.5</v>
      </c>
      <c r="O15" s="177">
        <f t="shared" si="3"/>
        <v>171</v>
      </c>
      <c r="P15" s="156">
        <f t="shared" si="4"/>
        <v>13</v>
      </c>
      <c r="Q15" s="1125"/>
      <c r="R15" s="1127"/>
      <c r="S15" s="1130"/>
      <c r="U15" s="377">
        <f t="shared" si="5"/>
        <v>13</v>
      </c>
    </row>
    <row r="16" spans="1:21" ht="15.75" customHeight="1" thickBot="1" x14ac:dyDescent="0.3">
      <c r="A16" s="966" t="s">
        <v>161</v>
      </c>
      <c r="B16" s="970" t="s">
        <v>162</v>
      </c>
      <c r="C16" s="968">
        <v>2001</v>
      </c>
      <c r="D16" s="969" t="s">
        <v>20</v>
      </c>
      <c r="E16" s="577">
        <v>22</v>
      </c>
      <c r="F16" s="762">
        <f t="shared" si="0"/>
        <v>33</v>
      </c>
      <c r="G16" s="728">
        <v>7.39</v>
      </c>
      <c r="H16" s="592">
        <v>7.77</v>
      </c>
      <c r="I16" s="828">
        <v>7.67</v>
      </c>
      <c r="J16" s="768">
        <v>39</v>
      </c>
      <c r="K16" s="577">
        <v>15</v>
      </c>
      <c r="L16" s="776">
        <f t="shared" si="1"/>
        <v>45</v>
      </c>
      <c r="M16" s="744">
        <v>26</v>
      </c>
      <c r="N16" s="785">
        <f t="shared" si="2"/>
        <v>39</v>
      </c>
      <c r="O16" s="177">
        <f t="shared" si="3"/>
        <v>156</v>
      </c>
      <c r="P16" s="156">
        <f t="shared" si="4"/>
        <v>17</v>
      </c>
      <c r="Q16" s="1125"/>
      <c r="R16" s="1127"/>
      <c r="S16" s="1131"/>
      <c r="U16" s="377">
        <f t="shared" si="5"/>
        <v>17</v>
      </c>
    </row>
    <row r="17" spans="1:21" ht="15.75" customHeight="1" thickBot="1" x14ac:dyDescent="0.3">
      <c r="A17" s="958" t="s">
        <v>72</v>
      </c>
      <c r="B17" s="974" t="s">
        <v>111</v>
      </c>
      <c r="C17" s="975">
        <v>2003</v>
      </c>
      <c r="D17" s="976" t="s">
        <v>55</v>
      </c>
      <c r="E17" s="575">
        <v>34</v>
      </c>
      <c r="F17" s="763">
        <f t="shared" si="0"/>
        <v>51</v>
      </c>
      <c r="G17" s="729">
        <v>8.4600000000000009</v>
      </c>
      <c r="H17" s="541">
        <v>8.35</v>
      </c>
      <c r="I17" s="826">
        <v>8.4600000000000009</v>
      </c>
      <c r="J17" s="769">
        <v>53</v>
      </c>
      <c r="K17" s="575">
        <v>27</v>
      </c>
      <c r="L17" s="777">
        <f t="shared" si="1"/>
        <v>81</v>
      </c>
      <c r="M17" s="575">
        <v>32</v>
      </c>
      <c r="N17" s="780">
        <f t="shared" si="2"/>
        <v>48</v>
      </c>
      <c r="O17" s="177">
        <f t="shared" si="3"/>
        <v>233</v>
      </c>
      <c r="P17" s="156">
        <f t="shared" si="4"/>
        <v>2</v>
      </c>
      <c r="Q17" s="1125">
        <f>(O17+O18+O19+O20)</f>
        <v>922</v>
      </c>
      <c r="R17" s="1126">
        <f t="shared" ref="R17" si="8">(O17+O18+O19+O20)-MIN(O17,O18,O19,O20)</f>
        <v>713.5</v>
      </c>
      <c r="S17" s="1129">
        <f t="shared" ref="S17" si="9">RANK(R17,$R$9:$R$36)</f>
        <v>1</v>
      </c>
      <c r="U17" s="377">
        <f t="shared" si="5"/>
        <v>2</v>
      </c>
    </row>
    <row r="18" spans="1:21" ht="15.75" customHeight="1" thickBot="1" x14ac:dyDescent="0.3">
      <c r="A18" s="926" t="s">
        <v>94</v>
      </c>
      <c r="B18" s="936" t="s">
        <v>71</v>
      </c>
      <c r="C18" s="937">
        <v>2000</v>
      </c>
      <c r="D18" s="903" t="s">
        <v>55</v>
      </c>
      <c r="E18" s="576">
        <v>35</v>
      </c>
      <c r="F18" s="761">
        <f t="shared" si="0"/>
        <v>52.5</v>
      </c>
      <c r="G18" s="587"/>
      <c r="H18" s="547"/>
      <c r="I18" s="827">
        <v>9.06</v>
      </c>
      <c r="J18" s="767">
        <v>65</v>
      </c>
      <c r="K18" s="576">
        <v>23</v>
      </c>
      <c r="L18" s="775">
        <f t="shared" si="1"/>
        <v>69</v>
      </c>
      <c r="M18" s="743">
        <v>44</v>
      </c>
      <c r="N18" s="781">
        <f t="shared" si="2"/>
        <v>66</v>
      </c>
      <c r="O18" s="177">
        <f t="shared" si="3"/>
        <v>252.5</v>
      </c>
      <c r="P18" s="156">
        <f t="shared" si="4"/>
        <v>1</v>
      </c>
      <c r="Q18" s="1125"/>
      <c r="R18" s="1127"/>
      <c r="S18" s="1130"/>
      <c r="U18" s="377">
        <f t="shared" si="5"/>
        <v>1</v>
      </c>
    </row>
    <row r="19" spans="1:21" ht="15.75" customHeight="1" thickBot="1" x14ac:dyDescent="0.3">
      <c r="A19" s="900" t="s">
        <v>112</v>
      </c>
      <c r="B19" s="901" t="s">
        <v>19</v>
      </c>
      <c r="C19" s="902">
        <v>1999</v>
      </c>
      <c r="D19" s="938" t="s">
        <v>55</v>
      </c>
      <c r="E19" s="576">
        <v>36</v>
      </c>
      <c r="F19" s="761">
        <f t="shared" si="0"/>
        <v>54</v>
      </c>
      <c r="G19" s="587">
        <v>9.1300000000000008</v>
      </c>
      <c r="H19" s="547"/>
      <c r="I19" s="827">
        <v>9.2799999999999994</v>
      </c>
      <c r="J19" s="767">
        <v>69</v>
      </c>
      <c r="K19" s="576">
        <v>22</v>
      </c>
      <c r="L19" s="775">
        <f t="shared" si="1"/>
        <v>66</v>
      </c>
      <c r="M19" s="576">
        <v>26</v>
      </c>
      <c r="N19" s="784">
        <f t="shared" si="2"/>
        <v>39</v>
      </c>
      <c r="O19" s="177">
        <f t="shared" si="3"/>
        <v>228</v>
      </c>
      <c r="P19" s="156">
        <f t="shared" si="4"/>
        <v>3</v>
      </c>
      <c r="Q19" s="1125"/>
      <c r="R19" s="1127"/>
      <c r="S19" s="1130"/>
      <c r="U19" s="377">
        <f t="shared" si="5"/>
        <v>3</v>
      </c>
    </row>
    <row r="20" spans="1:21" ht="15.75" customHeight="1" thickBot="1" x14ac:dyDescent="0.3">
      <c r="A20" s="1035" t="s">
        <v>67</v>
      </c>
      <c r="B20" s="1043" t="s">
        <v>68</v>
      </c>
      <c r="C20" s="1044">
        <v>1999</v>
      </c>
      <c r="D20" s="962" t="s">
        <v>55</v>
      </c>
      <c r="E20" s="577">
        <v>22</v>
      </c>
      <c r="F20" s="762">
        <f t="shared" si="0"/>
        <v>33</v>
      </c>
      <c r="G20" s="728"/>
      <c r="H20" s="592">
        <v>8.6199999999999992</v>
      </c>
      <c r="I20" s="828">
        <v>8.59</v>
      </c>
      <c r="J20" s="768">
        <v>57</v>
      </c>
      <c r="K20" s="577">
        <v>23</v>
      </c>
      <c r="L20" s="776">
        <f t="shared" si="1"/>
        <v>69</v>
      </c>
      <c r="M20" s="744">
        <v>33</v>
      </c>
      <c r="N20" s="785">
        <f t="shared" si="2"/>
        <v>49.5</v>
      </c>
      <c r="O20" s="177">
        <f t="shared" si="3"/>
        <v>208.5</v>
      </c>
      <c r="P20" s="156">
        <f t="shared" si="4"/>
        <v>6</v>
      </c>
      <c r="Q20" s="1125"/>
      <c r="R20" s="1127"/>
      <c r="S20" s="1131"/>
      <c r="U20" s="377">
        <f t="shared" si="5"/>
        <v>6</v>
      </c>
    </row>
    <row r="21" spans="1:21" ht="15.75" customHeight="1" thickBot="1" x14ac:dyDescent="0.3">
      <c r="A21" s="918" t="s">
        <v>164</v>
      </c>
      <c r="B21" s="912" t="s">
        <v>165</v>
      </c>
      <c r="C21" s="913">
        <v>2000</v>
      </c>
      <c r="D21" s="955" t="s">
        <v>130</v>
      </c>
      <c r="E21" s="575">
        <v>18</v>
      </c>
      <c r="F21" s="763">
        <f t="shared" si="0"/>
        <v>27</v>
      </c>
      <c r="G21" s="729">
        <v>7.41</v>
      </c>
      <c r="H21" s="541"/>
      <c r="I21" s="826"/>
      <c r="J21" s="769">
        <v>34</v>
      </c>
      <c r="K21" s="575">
        <v>19</v>
      </c>
      <c r="L21" s="777">
        <f t="shared" si="1"/>
        <v>57</v>
      </c>
      <c r="M21" s="575">
        <v>19</v>
      </c>
      <c r="N21" s="783">
        <f t="shared" si="2"/>
        <v>28.5</v>
      </c>
      <c r="O21" s="177">
        <f t="shared" si="3"/>
        <v>146.5</v>
      </c>
      <c r="P21" s="156">
        <f t="shared" si="4"/>
        <v>19</v>
      </c>
      <c r="Q21" s="1125">
        <f>(O21+O22+O23+O24)</f>
        <v>684.5</v>
      </c>
      <c r="R21" s="1126">
        <f t="shared" ref="R21" si="10">(O21+O22+O23+O24)-MIN(O21,O22,O23,O24)</f>
        <v>538</v>
      </c>
      <c r="S21" s="1129">
        <f t="shared" ref="S21" si="11">RANK(R21,$R$9:$R$36)</f>
        <v>4</v>
      </c>
      <c r="U21" s="377">
        <f t="shared" si="5"/>
        <v>19</v>
      </c>
    </row>
    <row r="22" spans="1:21" ht="15.75" customHeight="1" thickBot="1" x14ac:dyDescent="0.3">
      <c r="A22" s="895" t="s">
        <v>81</v>
      </c>
      <c r="B22" s="904" t="s">
        <v>82</v>
      </c>
      <c r="C22" s="905">
        <v>2000</v>
      </c>
      <c r="D22" s="919" t="s">
        <v>130</v>
      </c>
      <c r="E22" s="576">
        <v>26</v>
      </c>
      <c r="F22" s="761">
        <f t="shared" si="0"/>
        <v>39</v>
      </c>
      <c r="G22" s="587">
        <v>7.63</v>
      </c>
      <c r="H22" s="547">
        <v>8.2100000000000009</v>
      </c>
      <c r="I22" s="827">
        <v>8.2799999999999994</v>
      </c>
      <c r="J22" s="767">
        <v>49</v>
      </c>
      <c r="K22" s="576">
        <v>19</v>
      </c>
      <c r="L22" s="775">
        <f t="shared" si="1"/>
        <v>57</v>
      </c>
      <c r="M22" s="743">
        <v>33</v>
      </c>
      <c r="N22" s="781">
        <f t="shared" si="2"/>
        <v>49.5</v>
      </c>
      <c r="O22" s="177">
        <f t="shared" si="3"/>
        <v>194.5</v>
      </c>
      <c r="P22" s="156">
        <f t="shared" si="4"/>
        <v>8</v>
      </c>
      <c r="Q22" s="1125"/>
      <c r="R22" s="1127"/>
      <c r="S22" s="1130"/>
      <c r="U22" s="377">
        <f t="shared" si="5"/>
        <v>8</v>
      </c>
    </row>
    <row r="23" spans="1:21" ht="15.75" customHeight="1" thickBot="1" x14ac:dyDescent="0.3">
      <c r="A23" s="920" t="s">
        <v>139</v>
      </c>
      <c r="B23" s="921" t="s">
        <v>110</v>
      </c>
      <c r="C23" s="922">
        <v>1999</v>
      </c>
      <c r="D23" s="923" t="s">
        <v>130</v>
      </c>
      <c r="E23" s="576">
        <v>21</v>
      </c>
      <c r="F23" s="761">
        <f t="shared" si="0"/>
        <v>31.5</v>
      </c>
      <c r="G23" s="587">
        <v>6.85</v>
      </c>
      <c r="H23" s="547">
        <v>7.3</v>
      </c>
      <c r="I23" s="827">
        <v>7.27</v>
      </c>
      <c r="J23" s="767">
        <v>33</v>
      </c>
      <c r="K23" s="576">
        <v>19</v>
      </c>
      <c r="L23" s="775">
        <f t="shared" si="1"/>
        <v>57</v>
      </c>
      <c r="M23" s="576">
        <v>18</v>
      </c>
      <c r="N23" s="781">
        <f t="shared" si="2"/>
        <v>27</v>
      </c>
      <c r="O23" s="177">
        <f t="shared" si="3"/>
        <v>148.5</v>
      </c>
      <c r="P23" s="156">
        <f t="shared" si="4"/>
        <v>18</v>
      </c>
      <c r="Q23" s="1125"/>
      <c r="R23" s="1127"/>
      <c r="S23" s="1130"/>
      <c r="U23" s="377">
        <f t="shared" si="5"/>
        <v>18</v>
      </c>
    </row>
    <row r="24" spans="1:21" ht="15.75" customHeight="1" thickBot="1" x14ac:dyDescent="0.3">
      <c r="A24" s="963" t="s">
        <v>83</v>
      </c>
      <c r="B24" s="971" t="s">
        <v>8</v>
      </c>
      <c r="C24" s="972">
        <v>2000</v>
      </c>
      <c r="D24" s="973" t="s">
        <v>130</v>
      </c>
      <c r="E24" s="577">
        <v>37</v>
      </c>
      <c r="F24" s="762">
        <f t="shared" si="0"/>
        <v>55.5</v>
      </c>
      <c r="G24" s="728"/>
      <c r="H24" s="592">
        <v>6.11</v>
      </c>
      <c r="I24" s="828">
        <v>7.07</v>
      </c>
      <c r="J24" s="768">
        <v>30</v>
      </c>
      <c r="K24" s="577">
        <v>23</v>
      </c>
      <c r="L24" s="776">
        <f t="shared" si="1"/>
        <v>69</v>
      </c>
      <c r="M24" s="585">
        <v>27</v>
      </c>
      <c r="N24" s="782">
        <f t="shared" si="2"/>
        <v>40.5</v>
      </c>
      <c r="O24" s="177">
        <f t="shared" si="3"/>
        <v>195</v>
      </c>
      <c r="P24" s="156">
        <f t="shared" si="4"/>
        <v>7</v>
      </c>
      <c r="Q24" s="1125"/>
      <c r="R24" s="1127"/>
      <c r="S24" s="1131"/>
      <c r="U24" s="377">
        <f t="shared" si="5"/>
        <v>7</v>
      </c>
    </row>
    <row r="25" spans="1:21" ht="15.75" customHeight="1" thickBot="1" x14ac:dyDescent="0.3">
      <c r="A25" s="926" t="s">
        <v>140</v>
      </c>
      <c r="B25" s="927" t="s">
        <v>77</v>
      </c>
      <c r="C25" s="928">
        <v>2000</v>
      </c>
      <c r="D25" s="923" t="s">
        <v>138</v>
      </c>
      <c r="E25" s="575">
        <v>14</v>
      </c>
      <c r="F25" s="763">
        <f t="shared" si="0"/>
        <v>21</v>
      </c>
      <c r="G25" s="729">
        <v>7.66</v>
      </c>
      <c r="H25" s="541"/>
      <c r="I25" s="826">
        <v>7.33</v>
      </c>
      <c r="J25" s="769">
        <v>39</v>
      </c>
      <c r="K25" s="575">
        <v>12</v>
      </c>
      <c r="L25" s="777">
        <f t="shared" si="1"/>
        <v>36</v>
      </c>
      <c r="M25" s="746">
        <v>2</v>
      </c>
      <c r="N25" s="780">
        <f t="shared" si="2"/>
        <v>3</v>
      </c>
      <c r="O25" s="177">
        <f t="shared" si="3"/>
        <v>99</v>
      </c>
      <c r="P25" s="156">
        <f t="shared" si="4"/>
        <v>26</v>
      </c>
      <c r="Q25" s="1125">
        <f>(O25+O26+O27+O28)</f>
        <v>500</v>
      </c>
      <c r="R25" s="1126">
        <f t="shared" ref="R25" si="12">(O25+O26+O27+O28)-MIN(O25,O26,O27,O28)</f>
        <v>401</v>
      </c>
      <c r="S25" s="1129">
        <f t="shared" ref="S25" si="13">RANK(R25,$R$9:$R$36)</f>
        <v>7</v>
      </c>
      <c r="U25" s="377">
        <f t="shared" si="5"/>
        <v>26</v>
      </c>
    </row>
    <row r="26" spans="1:21" ht="15.75" customHeight="1" thickBot="1" x14ac:dyDescent="0.3">
      <c r="A26" s="900" t="s">
        <v>141</v>
      </c>
      <c r="B26" s="929" t="s">
        <v>82</v>
      </c>
      <c r="C26" s="930">
        <v>2001</v>
      </c>
      <c r="D26" s="923" t="s">
        <v>138</v>
      </c>
      <c r="E26" s="576">
        <v>16</v>
      </c>
      <c r="F26" s="761">
        <f t="shared" si="0"/>
        <v>24</v>
      </c>
      <c r="G26" s="587"/>
      <c r="H26" s="547">
        <v>7.8</v>
      </c>
      <c r="I26" s="827">
        <v>8.0299999999999994</v>
      </c>
      <c r="J26" s="767">
        <v>45</v>
      </c>
      <c r="K26" s="576">
        <v>12</v>
      </c>
      <c r="L26" s="775">
        <f t="shared" si="1"/>
        <v>36</v>
      </c>
      <c r="M26" s="743">
        <v>14</v>
      </c>
      <c r="N26" s="781">
        <f t="shared" si="2"/>
        <v>21</v>
      </c>
      <c r="O26" s="177">
        <f t="shared" si="3"/>
        <v>126</v>
      </c>
      <c r="P26" s="156">
        <f t="shared" si="4"/>
        <v>22</v>
      </c>
      <c r="Q26" s="1125"/>
      <c r="R26" s="1127"/>
      <c r="S26" s="1130"/>
      <c r="U26" s="377">
        <f t="shared" si="5"/>
        <v>22</v>
      </c>
    </row>
    <row r="27" spans="1:21" ht="15.75" customHeight="1" thickBot="1" x14ac:dyDescent="0.3">
      <c r="A27" s="895" t="s">
        <v>142</v>
      </c>
      <c r="B27" s="931" t="s">
        <v>62</v>
      </c>
      <c r="C27" s="932">
        <v>2002</v>
      </c>
      <c r="D27" s="923" t="s">
        <v>138</v>
      </c>
      <c r="E27" s="576">
        <v>30</v>
      </c>
      <c r="F27" s="761">
        <f t="shared" si="0"/>
        <v>45</v>
      </c>
      <c r="G27" s="587">
        <v>6.52</v>
      </c>
      <c r="H27" s="547">
        <v>7.17</v>
      </c>
      <c r="I27" s="827">
        <v>7.54</v>
      </c>
      <c r="J27" s="767">
        <v>35</v>
      </c>
      <c r="K27" s="576">
        <v>19</v>
      </c>
      <c r="L27" s="775">
        <f t="shared" si="1"/>
        <v>57</v>
      </c>
      <c r="M27" s="576">
        <v>26</v>
      </c>
      <c r="N27" s="784">
        <f t="shared" si="2"/>
        <v>39</v>
      </c>
      <c r="O27" s="177">
        <f t="shared" si="3"/>
        <v>176</v>
      </c>
      <c r="P27" s="156">
        <f t="shared" si="4"/>
        <v>11</v>
      </c>
      <c r="Q27" s="1125"/>
      <c r="R27" s="1127"/>
      <c r="S27" s="1130"/>
      <c r="U27" s="377">
        <f t="shared" si="5"/>
        <v>11</v>
      </c>
    </row>
    <row r="28" spans="1:21" ht="15.75" customHeight="1" thickBot="1" x14ac:dyDescent="0.3">
      <c r="A28" s="966" t="s">
        <v>143</v>
      </c>
      <c r="B28" s="977" t="s">
        <v>80</v>
      </c>
      <c r="C28" s="978">
        <v>2000</v>
      </c>
      <c r="D28" s="979" t="s">
        <v>138</v>
      </c>
      <c r="E28" s="732">
        <v>15</v>
      </c>
      <c r="F28" s="763">
        <f t="shared" si="0"/>
        <v>22.5</v>
      </c>
      <c r="G28" s="730"/>
      <c r="H28" s="535">
        <v>6.6</v>
      </c>
      <c r="I28" s="829">
        <v>7.07</v>
      </c>
      <c r="J28" s="769">
        <v>30</v>
      </c>
      <c r="K28" s="577">
        <v>11</v>
      </c>
      <c r="L28" s="777">
        <f t="shared" si="1"/>
        <v>33</v>
      </c>
      <c r="M28" s="747">
        <v>9</v>
      </c>
      <c r="N28" s="785">
        <f t="shared" si="2"/>
        <v>13.5</v>
      </c>
      <c r="O28" s="177">
        <f t="shared" si="3"/>
        <v>99</v>
      </c>
      <c r="P28" s="156">
        <f t="shared" si="4"/>
        <v>26</v>
      </c>
      <c r="Q28" s="1125"/>
      <c r="R28" s="1127"/>
      <c r="S28" s="1131"/>
      <c r="U28" s="377">
        <f t="shared" si="5"/>
        <v>26</v>
      </c>
    </row>
    <row r="29" spans="1:21" ht="15.75" customHeight="1" thickBot="1" x14ac:dyDescent="0.3">
      <c r="A29" s="958" t="s">
        <v>69</v>
      </c>
      <c r="B29" s="974" t="s">
        <v>61</v>
      </c>
      <c r="C29" s="975">
        <v>2001</v>
      </c>
      <c r="D29" s="976" t="s">
        <v>91</v>
      </c>
      <c r="E29" s="733">
        <v>30</v>
      </c>
      <c r="F29" s="764">
        <f t="shared" si="0"/>
        <v>45</v>
      </c>
      <c r="G29" s="727">
        <v>8.3699999999999992</v>
      </c>
      <c r="H29" s="533">
        <v>8.06</v>
      </c>
      <c r="I29" s="830">
        <v>8.4</v>
      </c>
      <c r="J29" s="770">
        <v>53</v>
      </c>
      <c r="K29" s="575">
        <v>12</v>
      </c>
      <c r="L29" s="778">
        <f t="shared" si="1"/>
        <v>36</v>
      </c>
      <c r="M29" s="748">
        <v>24</v>
      </c>
      <c r="N29" s="783">
        <f t="shared" si="2"/>
        <v>36</v>
      </c>
      <c r="O29" s="177">
        <f t="shared" si="3"/>
        <v>170</v>
      </c>
      <c r="P29" s="156">
        <f t="shared" si="4"/>
        <v>14</v>
      </c>
      <c r="Q29" s="1125">
        <f>(O29+O30+O31+O32)</f>
        <v>607</v>
      </c>
      <c r="R29" s="1126">
        <f t="shared" ref="R29" si="14">(O29+O30+O31+O32)-MIN(O29,O30,O31,O32)</f>
        <v>486</v>
      </c>
      <c r="S29" s="1129">
        <f t="shared" ref="S29" si="15">RANK(R29,$R$9:$R$36)</f>
        <v>5</v>
      </c>
      <c r="U29" s="377">
        <f t="shared" si="5"/>
        <v>14</v>
      </c>
    </row>
    <row r="30" spans="1:21" ht="15.75" customHeight="1" thickBot="1" x14ac:dyDescent="0.3">
      <c r="A30" s="926" t="s">
        <v>88</v>
      </c>
      <c r="B30" s="936" t="s">
        <v>90</v>
      </c>
      <c r="C30" s="937">
        <v>2000</v>
      </c>
      <c r="D30" s="903" t="s">
        <v>92</v>
      </c>
      <c r="E30" s="734">
        <v>16</v>
      </c>
      <c r="F30" s="761">
        <f t="shared" si="0"/>
        <v>24</v>
      </c>
      <c r="G30" s="587">
        <v>7.16</v>
      </c>
      <c r="H30" s="722">
        <v>7.16</v>
      </c>
      <c r="I30" s="831">
        <v>7.31</v>
      </c>
      <c r="J30" s="767">
        <v>33</v>
      </c>
      <c r="K30" s="576">
        <v>15</v>
      </c>
      <c r="L30" s="775">
        <f t="shared" si="1"/>
        <v>45</v>
      </c>
      <c r="M30" s="749">
        <v>17</v>
      </c>
      <c r="N30" s="784">
        <f t="shared" si="2"/>
        <v>25.5</v>
      </c>
      <c r="O30" s="177">
        <f t="shared" si="3"/>
        <v>127.5</v>
      </c>
      <c r="P30" s="156">
        <f t="shared" si="4"/>
        <v>21</v>
      </c>
      <c r="Q30" s="1125"/>
      <c r="R30" s="1127"/>
      <c r="S30" s="1130"/>
      <c r="U30" s="377">
        <f t="shared" si="5"/>
        <v>21</v>
      </c>
    </row>
    <row r="31" spans="1:21" ht="15.75" customHeight="1" thickBot="1" x14ac:dyDescent="0.3">
      <c r="A31" s="895" t="s">
        <v>88</v>
      </c>
      <c r="B31" s="904" t="s">
        <v>89</v>
      </c>
      <c r="C31" s="905">
        <v>2000</v>
      </c>
      <c r="D31" s="938" t="s">
        <v>92</v>
      </c>
      <c r="E31" s="734">
        <v>24</v>
      </c>
      <c r="F31" s="761">
        <f t="shared" si="0"/>
        <v>36</v>
      </c>
      <c r="G31" s="587">
        <v>7.92</v>
      </c>
      <c r="H31" s="722">
        <v>7.84</v>
      </c>
      <c r="I31" s="831">
        <v>7.98</v>
      </c>
      <c r="J31" s="771">
        <v>43</v>
      </c>
      <c r="K31" s="576">
        <v>20</v>
      </c>
      <c r="L31" s="775">
        <f t="shared" si="1"/>
        <v>60</v>
      </c>
      <c r="M31" s="749">
        <v>33</v>
      </c>
      <c r="N31" s="781">
        <f t="shared" si="2"/>
        <v>49.5</v>
      </c>
      <c r="O31" s="177">
        <f t="shared" si="3"/>
        <v>188.5</v>
      </c>
      <c r="P31" s="156">
        <f t="shared" si="4"/>
        <v>10</v>
      </c>
      <c r="Q31" s="1125"/>
      <c r="R31" s="1127"/>
      <c r="S31" s="1130"/>
      <c r="U31" s="377">
        <f t="shared" si="5"/>
        <v>10</v>
      </c>
    </row>
    <row r="32" spans="1:21" ht="15.75" customHeight="1" thickBot="1" x14ac:dyDescent="0.3">
      <c r="A32" s="980" t="s">
        <v>159</v>
      </c>
      <c r="B32" s="981" t="s">
        <v>160</v>
      </c>
      <c r="C32" s="982"/>
      <c r="D32" s="962" t="s">
        <v>92</v>
      </c>
      <c r="E32" s="735">
        <v>12</v>
      </c>
      <c r="F32" s="763">
        <f t="shared" si="0"/>
        <v>18</v>
      </c>
      <c r="G32" s="730">
        <v>7.99</v>
      </c>
      <c r="H32" s="535">
        <v>8.16</v>
      </c>
      <c r="I32" s="832">
        <v>8.1999999999999993</v>
      </c>
      <c r="J32" s="772">
        <v>49</v>
      </c>
      <c r="K32" s="577">
        <v>12</v>
      </c>
      <c r="L32" s="777">
        <f t="shared" si="1"/>
        <v>36</v>
      </c>
      <c r="M32" s="750">
        <v>12</v>
      </c>
      <c r="N32" s="782">
        <f t="shared" si="2"/>
        <v>18</v>
      </c>
      <c r="O32" s="177">
        <f t="shared" si="3"/>
        <v>121</v>
      </c>
      <c r="P32" s="156">
        <f t="shared" si="4"/>
        <v>23</v>
      </c>
      <c r="Q32" s="1125"/>
      <c r="R32" s="1127"/>
      <c r="S32" s="1131"/>
      <c r="U32" s="377">
        <f t="shared" si="5"/>
        <v>23</v>
      </c>
    </row>
    <row r="33" spans="1:22" ht="15.75" customHeight="1" thickBot="1" x14ac:dyDescent="0.3">
      <c r="A33" s="926" t="s">
        <v>152</v>
      </c>
      <c r="B33" s="936" t="s">
        <v>52</v>
      </c>
      <c r="C33" s="937">
        <v>2000</v>
      </c>
      <c r="D33" s="955" t="s">
        <v>158</v>
      </c>
      <c r="E33" s="733">
        <v>26</v>
      </c>
      <c r="F33" s="764">
        <f t="shared" si="0"/>
        <v>39</v>
      </c>
      <c r="G33" s="727">
        <v>8.61</v>
      </c>
      <c r="H33" s="533">
        <v>8.9</v>
      </c>
      <c r="I33" s="833">
        <v>8.8000000000000007</v>
      </c>
      <c r="J33" s="773">
        <v>63</v>
      </c>
      <c r="K33" s="575">
        <v>22</v>
      </c>
      <c r="L33" s="778">
        <f t="shared" si="1"/>
        <v>66</v>
      </c>
      <c r="M33" s="582">
        <v>34</v>
      </c>
      <c r="N33" s="780">
        <f t="shared" si="2"/>
        <v>51</v>
      </c>
      <c r="O33" s="177">
        <f t="shared" si="3"/>
        <v>219</v>
      </c>
      <c r="P33" s="156">
        <f t="shared" si="4"/>
        <v>5</v>
      </c>
      <c r="Q33" s="1125">
        <f>(O33+O34+O35+O36)</f>
        <v>678</v>
      </c>
      <c r="R33" s="1126">
        <f t="shared" ref="R33" si="16">(O33+O34+O35+O36)-MIN(O33,O34,O35,O36)</f>
        <v>561</v>
      </c>
      <c r="S33" s="1129">
        <f t="shared" ref="S33" si="17">RANK(R33,$R$9:$R$36)</f>
        <v>3</v>
      </c>
      <c r="U33" s="377">
        <f t="shared" si="5"/>
        <v>5</v>
      </c>
    </row>
    <row r="34" spans="1:22" ht="15.75" customHeight="1" thickBot="1" x14ac:dyDescent="0.3">
      <c r="A34" s="900" t="s">
        <v>153</v>
      </c>
      <c r="B34" s="901" t="s">
        <v>154</v>
      </c>
      <c r="C34" s="902">
        <v>2001</v>
      </c>
      <c r="D34" s="903" t="s">
        <v>158</v>
      </c>
      <c r="E34" s="734">
        <v>24</v>
      </c>
      <c r="F34" s="761">
        <f t="shared" si="0"/>
        <v>36</v>
      </c>
      <c r="G34" s="587"/>
      <c r="H34" s="722">
        <v>9.14</v>
      </c>
      <c r="I34" s="834">
        <v>9.25</v>
      </c>
      <c r="J34" s="767">
        <v>69</v>
      </c>
      <c r="K34" s="576">
        <v>15</v>
      </c>
      <c r="L34" s="775">
        <f t="shared" si="1"/>
        <v>45</v>
      </c>
      <c r="M34" s="743">
        <v>15</v>
      </c>
      <c r="N34" s="786">
        <f t="shared" si="2"/>
        <v>22.5</v>
      </c>
      <c r="O34" s="177">
        <f t="shared" si="3"/>
        <v>172.5</v>
      </c>
      <c r="P34" s="156">
        <f t="shared" si="4"/>
        <v>12</v>
      </c>
      <c r="Q34" s="1125"/>
      <c r="R34" s="1127"/>
      <c r="S34" s="1130"/>
      <c r="U34" s="377">
        <f t="shared" si="5"/>
        <v>12</v>
      </c>
    </row>
    <row r="35" spans="1:22" ht="15.75" customHeight="1" thickBot="1" x14ac:dyDescent="0.3">
      <c r="A35" s="895" t="s">
        <v>155</v>
      </c>
      <c r="B35" s="904" t="s">
        <v>156</v>
      </c>
      <c r="C35" s="905">
        <v>2000</v>
      </c>
      <c r="D35" s="906" t="s">
        <v>158</v>
      </c>
      <c r="E35" s="734">
        <v>26</v>
      </c>
      <c r="F35" s="761">
        <f t="shared" si="0"/>
        <v>39</v>
      </c>
      <c r="G35" s="587">
        <v>8.19</v>
      </c>
      <c r="H35" s="722">
        <v>8.36</v>
      </c>
      <c r="I35" s="834">
        <v>8.3699999999999992</v>
      </c>
      <c r="J35" s="771">
        <v>51</v>
      </c>
      <c r="K35" s="576">
        <v>15</v>
      </c>
      <c r="L35" s="775">
        <f t="shared" si="1"/>
        <v>45</v>
      </c>
      <c r="M35" s="743">
        <v>23</v>
      </c>
      <c r="N35" s="781">
        <f t="shared" si="2"/>
        <v>34.5</v>
      </c>
      <c r="O35" s="177">
        <f t="shared" si="3"/>
        <v>169.5</v>
      </c>
      <c r="P35" s="156">
        <f t="shared" si="4"/>
        <v>15</v>
      </c>
      <c r="Q35" s="1125"/>
      <c r="R35" s="1127"/>
      <c r="S35" s="1130"/>
      <c r="T35" s="163"/>
      <c r="U35" s="377">
        <f t="shared" si="5"/>
        <v>15</v>
      </c>
      <c r="V35" s="234"/>
    </row>
    <row r="36" spans="1:22" ht="15.75" customHeight="1" thickBot="1" x14ac:dyDescent="0.3">
      <c r="A36" s="966" t="s">
        <v>144</v>
      </c>
      <c r="B36" s="967" t="s">
        <v>157</v>
      </c>
      <c r="C36" s="968">
        <v>2001</v>
      </c>
      <c r="D36" s="969" t="s">
        <v>158</v>
      </c>
      <c r="E36" s="736">
        <v>18</v>
      </c>
      <c r="F36" s="763">
        <f t="shared" si="0"/>
        <v>27</v>
      </c>
      <c r="G36" s="730">
        <v>6.7</v>
      </c>
      <c r="H36" s="535"/>
      <c r="I36" s="832"/>
      <c r="J36" s="772">
        <v>27</v>
      </c>
      <c r="K36" s="577">
        <v>13</v>
      </c>
      <c r="L36" s="775">
        <f t="shared" si="1"/>
        <v>39</v>
      </c>
      <c r="M36" s="750">
        <v>16</v>
      </c>
      <c r="N36" s="782">
        <f t="shared" si="2"/>
        <v>24</v>
      </c>
      <c r="O36" s="177">
        <f t="shared" si="3"/>
        <v>117</v>
      </c>
      <c r="P36" s="156">
        <f t="shared" si="4"/>
        <v>25</v>
      </c>
      <c r="Q36" s="1125"/>
      <c r="R36" s="1127"/>
      <c r="S36" s="1131"/>
      <c r="U36" s="377">
        <f t="shared" si="5"/>
        <v>25</v>
      </c>
    </row>
    <row r="37" spans="1:22" ht="15.75" customHeight="1" thickBot="1" x14ac:dyDescent="0.3">
      <c r="A37" s="918"/>
      <c r="B37" s="912"/>
      <c r="C37" s="913"/>
      <c r="D37" s="955"/>
      <c r="E37" s="737"/>
      <c r="F37" s="764">
        <f t="shared" si="0"/>
        <v>0</v>
      </c>
      <c r="G37" s="727"/>
      <c r="H37" s="533"/>
      <c r="I37" s="833"/>
      <c r="J37" s="770"/>
      <c r="K37" s="575"/>
      <c r="L37" s="778">
        <f t="shared" si="1"/>
        <v>0</v>
      </c>
      <c r="M37" s="582"/>
      <c r="N37" s="780">
        <f t="shared" si="2"/>
        <v>0</v>
      </c>
      <c r="O37" s="177">
        <f t="shared" ref="O37:O40" si="18">(F37+J37+L37+N37)</f>
        <v>0</v>
      </c>
      <c r="P37" s="156">
        <f t="shared" ref="P37:P60" si="19">RANK(O37,$O$9:$O$60)</f>
        <v>32</v>
      </c>
      <c r="Q37" s="1125">
        <f>(O37+O38+O39+O40)</f>
        <v>0</v>
      </c>
      <c r="R37" s="1126">
        <f t="shared" ref="R37" si="20">(O37+O38+O39+O40)-MIN(O37,O38,O39,O40)</f>
        <v>0</v>
      </c>
      <c r="S37" s="1129">
        <f t="shared" ref="S37" si="21">RANK(R37,$R$9:$R$44)</f>
        <v>9</v>
      </c>
      <c r="U37" s="377">
        <f t="shared" si="5"/>
        <v>32</v>
      </c>
    </row>
    <row r="38" spans="1:22" ht="15.75" customHeight="1" thickBot="1" x14ac:dyDescent="0.3">
      <c r="A38" s="895"/>
      <c r="B38" s="904"/>
      <c r="C38" s="905"/>
      <c r="D38" s="919"/>
      <c r="E38" s="734"/>
      <c r="F38" s="761">
        <f t="shared" si="0"/>
        <v>0</v>
      </c>
      <c r="G38" s="587"/>
      <c r="H38" s="722"/>
      <c r="I38" s="834"/>
      <c r="J38" s="774"/>
      <c r="K38" s="576"/>
      <c r="L38" s="775">
        <f t="shared" si="1"/>
        <v>0</v>
      </c>
      <c r="M38" s="743"/>
      <c r="N38" s="780">
        <f t="shared" si="2"/>
        <v>0</v>
      </c>
      <c r="O38" s="177">
        <f t="shared" si="18"/>
        <v>0</v>
      </c>
      <c r="P38" s="156">
        <f t="shared" si="19"/>
        <v>32</v>
      </c>
      <c r="Q38" s="1125"/>
      <c r="R38" s="1127"/>
      <c r="S38" s="1130"/>
      <c r="U38" s="377">
        <f t="shared" si="5"/>
        <v>32</v>
      </c>
    </row>
    <row r="39" spans="1:22" ht="15.75" customHeight="1" thickBot="1" x14ac:dyDescent="0.3">
      <c r="A39" s="920"/>
      <c r="B39" s="921"/>
      <c r="C39" s="922"/>
      <c r="D39" s="923"/>
      <c r="E39" s="734"/>
      <c r="F39" s="761">
        <f t="shared" si="0"/>
        <v>0</v>
      </c>
      <c r="G39" s="587"/>
      <c r="H39" s="722"/>
      <c r="I39" s="834"/>
      <c r="J39" s="774"/>
      <c r="K39" s="576"/>
      <c r="L39" s="775">
        <f t="shared" si="1"/>
        <v>0</v>
      </c>
      <c r="M39" s="743"/>
      <c r="N39" s="780">
        <f t="shared" si="2"/>
        <v>0</v>
      </c>
      <c r="O39" s="177">
        <f t="shared" si="18"/>
        <v>0</v>
      </c>
      <c r="P39" s="156">
        <f t="shared" si="19"/>
        <v>32</v>
      </c>
      <c r="Q39" s="1125"/>
      <c r="R39" s="1127"/>
      <c r="S39" s="1130"/>
      <c r="U39" s="377">
        <f t="shared" si="5"/>
        <v>32</v>
      </c>
    </row>
    <row r="40" spans="1:22" ht="15.75" customHeight="1" thickBot="1" x14ac:dyDescent="0.3">
      <c r="A40" s="963"/>
      <c r="B40" s="971"/>
      <c r="C40" s="972"/>
      <c r="D40" s="973"/>
      <c r="E40" s="738"/>
      <c r="F40" s="763">
        <f t="shared" si="0"/>
        <v>0</v>
      </c>
      <c r="G40" s="730"/>
      <c r="H40" s="535"/>
      <c r="I40" s="832"/>
      <c r="J40" s="772"/>
      <c r="K40" s="577"/>
      <c r="L40" s="777">
        <f t="shared" si="1"/>
        <v>0</v>
      </c>
      <c r="M40" s="750"/>
      <c r="N40" s="780">
        <f t="shared" si="2"/>
        <v>0</v>
      </c>
      <c r="O40" s="177">
        <f t="shared" si="18"/>
        <v>0</v>
      </c>
      <c r="P40" s="156">
        <f t="shared" si="19"/>
        <v>32</v>
      </c>
      <c r="Q40" s="1125"/>
      <c r="R40" s="1127"/>
      <c r="S40" s="1131"/>
      <c r="U40" s="377">
        <f t="shared" si="5"/>
        <v>32</v>
      </c>
    </row>
    <row r="41" spans="1:22" ht="15.75" customHeight="1" thickBot="1" x14ac:dyDescent="0.3">
      <c r="A41" s="1171" t="s">
        <v>144</v>
      </c>
      <c r="B41" s="1172" t="s">
        <v>82</v>
      </c>
      <c r="C41" s="1173">
        <v>2006</v>
      </c>
      <c r="D41" s="1174" t="s">
        <v>93</v>
      </c>
      <c r="E41" s="578">
        <v>33</v>
      </c>
      <c r="F41" s="764">
        <f t="shared" si="0"/>
        <v>49.5</v>
      </c>
      <c r="G41" s="727">
        <v>6.16</v>
      </c>
      <c r="H41" s="533">
        <v>6.7</v>
      </c>
      <c r="I41" s="835">
        <v>6.66</v>
      </c>
      <c r="J41" s="773">
        <v>27</v>
      </c>
      <c r="K41" s="578">
        <v>8</v>
      </c>
      <c r="L41" s="778">
        <f t="shared" si="1"/>
        <v>24</v>
      </c>
      <c r="M41" s="751">
        <v>30</v>
      </c>
      <c r="N41" s="780">
        <f t="shared" si="2"/>
        <v>45</v>
      </c>
      <c r="O41" s="177">
        <f t="shared" ref="O41:O56" si="22">(F41+J41+L41+N41)</f>
        <v>145.5</v>
      </c>
      <c r="P41" s="156">
        <f t="shared" si="19"/>
        <v>21</v>
      </c>
      <c r="Q41" s="1128">
        <f>(O41+O42+O43+O44)</f>
        <v>392.5</v>
      </c>
      <c r="R41" s="1126">
        <f t="shared" ref="R41" si="23">(O41+O42+O43+O44)-MIN(O41,O42,O43,O44)</f>
        <v>317</v>
      </c>
      <c r="S41" s="1129">
        <f t="shared" ref="S41" si="24">RANK(R41,$R$9:$R$44)</f>
        <v>8</v>
      </c>
      <c r="U41" s="377">
        <f t="shared" si="5"/>
        <v>21</v>
      </c>
    </row>
    <row r="42" spans="1:22" ht="15.75" customHeight="1" thickBot="1" x14ac:dyDescent="0.3">
      <c r="A42" s="1175" t="s">
        <v>145</v>
      </c>
      <c r="B42" s="1176" t="s">
        <v>61</v>
      </c>
      <c r="C42" s="1177">
        <v>2006</v>
      </c>
      <c r="D42" s="1174" t="s">
        <v>93</v>
      </c>
      <c r="E42" s="581">
        <v>25</v>
      </c>
      <c r="F42" s="761">
        <f t="shared" si="0"/>
        <v>37.5</v>
      </c>
      <c r="G42" s="587">
        <v>6.32</v>
      </c>
      <c r="H42" s="722">
        <v>6.03</v>
      </c>
      <c r="I42" s="836"/>
      <c r="J42" s="767">
        <v>23</v>
      </c>
      <c r="K42" s="579">
        <v>5</v>
      </c>
      <c r="L42" s="775">
        <f t="shared" si="1"/>
        <v>15</v>
      </c>
      <c r="M42" s="752">
        <v>0</v>
      </c>
      <c r="N42" s="780">
        <f t="shared" si="2"/>
        <v>0</v>
      </c>
      <c r="O42" s="177">
        <f t="shared" si="22"/>
        <v>75.5</v>
      </c>
      <c r="P42" s="156">
        <f t="shared" si="19"/>
        <v>31</v>
      </c>
      <c r="Q42" s="1128"/>
      <c r="R42" s="1127"/>
      <c r="S42" s="1130"/>
      <c r="U42" s="377">
        <f t="shared" si="5"/>
        <v>31</v>
      </c>
    </row>
    <row r="43" spans="1:22" ht="15.75" customHeight="1" thickBot="1" x14ac:dyDescent="0.3">
      <c r="A43" s="1178" t="s">
        <v>146</v>
      </c>
      <c r="B43" s="1179" t="s">
        <v>147</v>
      </c>
      <c r="C43" s="1180">
        <v>2006</v>
      </c>
      <c r="D43" s="1174" t="s">
        <v>93</v>
      </c>
      <c r="E43" s="579">
        <v>25</v>
      </c>
      <c r="F43" s="761">
        <f t="shared" si="0"/>
        <v>37.5</v>
      </c>
      <c r="G43" s="587"/>
      <c r="H43" s="722"/>
      <c r="I43" s="836">
        <v>5.98</v>
      </c>
      <c r="J43" s="771">
        <v>19</v>
      </c>
      <c r="K43" s="579">
        <v>4</v>
      </c>
      <c r="L43" s="775">
        <f t="shared" si="1"/>
        <v>12</v>
      </c>
      <c r="M43" s="749">
        <v>9</v>
      </c>
      <c r="N43" s="780">
        <f t="shared" si="2"/>
        <v>13.5</v>
      </c>
      <c r="O43" s="177">
        <f t="shared" si="22"/>
        <v>82</v>
      </c>
      <c r="P43" s="156">
        <f t="shared" si="19"/>
        <v>30</v>
      </c>
      <c r="Q43" s="1128"/>
      <c r="R43" s="1127"/>
      <c r="S43" s="1130"/>
      <c r="T43" s="110"/>
      <c r="U43" s="377">
        <f t="shared" si="5"/>
        <v>30</v>
      </c>
    </row>
    <row r="44" spans="1:22" ht="15.75" customHeight="1" thickBot="1" x14ac:dyDescent="0.3">
      <c r="A44" s="1181" t="s">
        <v>166</v>
      </c>
      <c r="B44" s="1182" t="s">
        <v>167</v>
      </c>
      <c r="C44" s="1183"/>
      <c r="D44" s="1184" t="s">
        <v>93</v>
      </c>
      <c r="E44" s="736">
        <v>12</v>
      </c>
      <c r="F44" s="763">
        <f t="shared" si="0"/>
        <v>18</v>
      </c>
      <c r="G44" s="730">
        <v>6.07</v>
      </c>
      <c r="H44" s="535">
        <v>6.26</v>
      </c>
      <c r="I44" s="832"/>
      <c r="J44" s="772">
        <v>22</v>
      </c>
      <c r="K44" s="577">
        <v>10</v>
      </c>
      <c r="L44" s="777">
        <f t="shared" si="1"/>
        <v>30</v>
      </c>
      <c r="M44" s="753">
        <v>13</v>
      </c>
      <c r="N44" s="780">
        <f t="shared" si="2"/>
        <v>19.5</v>
      </c>
      <c r="O44" s="177">
        <f t="shared" si="22"/>
        <v>89.5</v>
      </c>
      <c r="P44" s="156">
        <f t="shared" si="19"/>
        <v>29</v>
      </c>
      <c r="Q44" s="1128"/>
      <c r="R44" s="1127"/>
      <c r="S44" s="1131"/>
      <c r="U44" s="377">
        <f t="shared" si="5"/>
        <v>29</v>
      </c>
    </row>
    <row r="45" spans="1:22" ht="15.75" customHeight="1" thickBot="1" x14ac:dyDescent="0.3">
      <c r="A45" s="161"/>
      <c r="B45" s="160"/>
      <c r="C45" s="162"/>
      <c r="D45" s="315"/>
      <c r="E45" s="575"/>
      <c r="F45" s="764">
        <f t="shared" si="0"/>
        <v>0</v>
      </c>
      <c r="G45" s="727"/>
      <c r="H45" s="533"/>
      <c r="I45" s="830"/>
      <c r="J45" s="773"/>
      <c r="K45" s="575"/>
      <c r="L45" s="778">
        <f t="shared" si="1"/>
        <v>0</v>
      </c>
      <c r="M45" s="754"/>
      <c r="N45" s="780">
        <f t="shared" si="2"/>
        <v>0</v>
      </c>
      <c r="O45" s="177">
        <f t="shared" si="22"/>
        <v>0</v>
      </c>
      <c r="P45" s="156">
        <f t="shared" si="19"/>
        <v>32</v>
      </c>
      <c r="Q45" s="1125">
        <f>(O45+O46+O47+O48)</f>
        <v>0</v>
      </c>
      <c r="R45" s="1126">
        <f t="shared" ref="R45" si="25">(O45+O46+O47+O48)-MIN(O45,O46,O47,O48)</f>
        <v>0</v>
      </c>
      <c r="S45" s="1129">
        <f t="shared" ref="S45" si="26">RANK(R45,$R$9:$R$60)</f>
        <v>9</v>
      </c>
      <c r="U45" s="377">
        <f t="shared" si="5"/>
        <v>32</v>
      </c>
    </row>
    <row r="46" spans="1:22" ht="15.75" customHeight="1" thickBot="1" x14ac:dyDescent="0.3">
      <c r="A46" s="158"/>
      <c r="B46" s="157"/>
      <c r="C46" s="135"/>
      <c r="D46" s="286"/>
      <c r="E46" s="576"/>
      <c r="F46" s="761">
        <f t="shared" si="0"/>
        <v>0</v>
      </c>
      <c r="G46" s="587"/>
      <c r="H46" s="722"/>
      <c r="I46" s="831"/>
      <c r="J46" s="771"/>
      <c r="K46" s="576"/>
      <c r="L46" s="775">
        <f t="shared" si="1"/>
        <v>0</v>
      </c>
      <c r="M46" s="755"/>
      <c r="N46" s="780">
        <f t="shared" si="2"/>
        <v>0</v>
      </c>
      <c r="O46" s="177">
        <f t="shared" si="22"/>
        <v>0</v>
      </c>
      <c r="P46" s="156">
        <f t="shared" si="19"/>
        <v>32</v>
      </c>
      <c r="Q46" s="1125"/>
      <c r="R46" s="1127"/>
      <c r="S46" s="1130"/>
      <c r="U46" s="377">
        <f t="shared" si="5"/>
        <v>32</v>
      </c>
    </row>
    <row r="47" spans="1:22" ht="15.75" customHeight="1" thickBot="1" x14ac:dyDescent="0.3">
      <c r="A47" s="158"/>
      <c r="B47" s="157"/>
      <c r="C47" s="135"/>
      <c r="D47" s="237"/>
      <c r="E47" s="576"/>
      <c r="F47" s="761">
        <f t="shared" si="0"/>
        <v>0</v>
      </c>
      <c r="G47" s="587"/>
      <c r="H47" s="722"/>
      <c r="I47" s="831"/>
      <c r="J47" s="774"/>
      <c r="K47" s="576"/>
      <c r="L47" s="775">
        <f t="shared" si="1"/>
        <v>0</v>
      </c>
      <c r="M47" s="755"/>
      <c r="N47" s="780">
        <f t="shared" si="2"/>
        <v>0</v>
      </c>
      <c r="O47" s="177">
        <f t="shared" si="22"/>
        <v>0</v>
      </c>
      <c r="P47" s="156">
        <f t="shared" si="19"/>
        <v>32</v>
      </c>
      <c r="Q47" s="1125"/>
      <c r="R47" s="1127"/>
      <c r="S47" s="1130"/>
      <c r="U47" s="377">
        <f t="shared" si="5"/>
        <v>32</v>
      </c>
    </row>
    <row r="48" spans="1:22" ht="15.75" customHeight="1" thickBot="1" x14ac:dyDescent="0.3">
      <c r="A48" s="155"/>
      <c r="B48" s="154"/>
      <c r="C48" s="153"/>
      <c r="D48" s="285"/>
      <c r="E48" s="736"/>
      <c r="F48" s="763">
        <f t="shared" si="0"/>
        <v>0</v>
      </c>
      <c r="G48" s="730"/>
      <c r="H48" s="535"/>
      <c r="I48" s="832"/>
      <c r="J48" s="772"/>
      <c r="K48" s="577"/>
      <c r="L48" s="777">
        <f t="shared" si="1"/>
        <v>0</v>
      </c>
      <c r="M48" s="756"/>
      <c r="N48" s="780">
        <f t="shared" si="2"/>
        <v>0</v>
      </c>
      <c r="O48" s="177">
        <f t="shared" si="22"/>
        <v>0</v>
      </c>
      <c r="P48" s="156">
        <f t="shared" si="19"/>
        <v>32</v>
      </c>
      <c r="Q48" s="1125"/>
      <c r="R48" s="1127"/>
      <c r="S48" s="1131"/>
      <c r="U48" s="377">
        <f t="shared" si="5"/>
        <v>32</v>
      </c>
    </row>
    <row r="49" spans="1:21" ht="15.75" customHeight="1" thickBot="1" x14ac:dyDescent="0.3">
      <c r="A49" s="161"/>
      <c r="B49" s="160"/>
      <c r="C49" s="159"/>
      <c r="D49" s="315"/>
      <c r="E49" s="575"/>
      <c r="F49" s="764">
        <f t="shared" si="0"/>
        <v>0</v>
      </c>
      <c r="G49" s="727"/>
      <c r="H49" s="533"/>
      <c r="I49" s="830"/>
      <c r="J49" s="770"/>
      <c r="K49" s="575"/>
      <c r="L49" s="778">
        <f t="shared" si="1"/>
        <v>0</v>
      </c>
      <c r="M49" s="754"/>
      <c r="N49" s="780">
        <f t="shared" si="2"/>
        <v>0</v>
      </c>
      <c r="O49" s="177">
        <f t="shared" si="22"/>
        <v>0</v>
      </c>
      <c r="P49" s="156">
        <f t="shared" si="19"/>
        <v>32</v>
      </c>
      <c r="Q49" s="1125">
        <f>(O49+O50+O51+O52)</f>
        <v>0</v>
      </c>
      <c r="R49" s="1126">
        <f t="shared" ref="R49" si="27">(O49+O50+O51+O52)-MIN(O49,O50,O51,O52)</f>
        <v>0</v>
      </c>
      <c r="S49" s="1129">
        <f t="shared" ref="S49" si="28">RANK(R49,$R$9:$R$60)</f>
        <v>9</v>
      </c>
      <c r="U49" s="377">
        <f t="shared" si="5"/>
        <v>32</v>
      </c>
    </row>
    <row r="50" spans="1:21" ht="15.75" customHeight="1" thickBot="1" x14ac:dyDescent="0.3">
      <c r="A50" s="158"/>
      <c r="B50" s="157"/>
      <c r="C50" s="135"/>
      <c r="D50" s="286"/>
      <c r="E50" s="576"/>
      <c r="F50" s="761">
        <f t="shared" si="0"/>
        <v>0</v>
      </c>
      <c r="G50" s="587"/>
      <c r="H50" s="722"/>
      <c r="I50" s="831"/>
      <c r="J50" s="767"/>
      <c r="K50" s="576"/>
      <c r="L50" s="775">
        <f t="shared" si="1"/>
        <v>0</v>
      </c>
      <c r="M50" s="755"/>
      <c r="N50" s="780">
        <f t="shared" si="2"/>
        <v>0</v>
      </c>
      <c r="O50" s="177">
        <f t="shared" si="22"/>
        <v>0</v>
      </c>
      <c r="P50" s="156">
        <f t="shared" si="19"/>
        <v>32</v>
      </c>
      <c r="Q50" s="1125"/>
      <c r="R50" s="1127"/>
      <c r="S50" s="1130"/>
      <c r="U50" s="377">
        <f t="shared" si="5"/>
        <v>32</v>
      </c>
    </row>
    <row r="51" spans="1:21" ht="15.75" customHeight="1" thickBot="1" x14ac:dyDescent="0.3">
      <c r="A51" s="158"/>
      <c r="B51" s="157"/>
      <c r="C51" s="135"/>
      <c r="D51" s="237"/>
      <c r="E51" s="576"/>
      <c r="F51" s="761">
        <f t="shared" si="0"/>
        <v>0</v>
      </c>
      <c r="G51" s="587"/>
      <c r="H51" s="722"/>
      <c r="I51" s="831"/>
      <c r="J51" s="771"/>
      <c r="K51" s="576"/>
      <c r="L51" s="775">
        <f t="shared" si="1"/>
        <v>0</v>
      </c>
      <c r="M51" s="755"/>
      <c r="N51" s="780">
        <f t="shared" si="2"/>
        <v>0</v>
      </c>
      <c r="O51" s="177">
        <f t="shared" si="22"/>
        <v>0</v>
      </c>
      <c r="P51" s="156">
        <f t="shared" si="19"/>
        <v>32</v>
      </c>
      <c r="Q51" s="1125"/>
      <c r="R51" s="1127"/>
      <c r="S51" s="1130"/>
      <c r="U51" s="377">
        <f t="shared" si="5"/>
        <v>32</v>
      </c>
    </row>
    <row r="52" spans="1:21" ht="15.75" customHeight="1" thickBot="1" x14ac:dyDescent="0.3">
      <c r="A52" s="155"/>
      <c r="B52" s="154"/>
      <c r="C52" s="153"/>
      <c r="D52" s="316"/>
      <c r="E52" s="585"/>
      <c r="F52" s="763">
        <f t="shared" si="0"/>
        <v>0</v>
      </c>
      <c r="G52" s="728"/>
      <c r="H52" s="595"/>
      <c r="I52" s="837"/>
      <c r="J52" s="772"/>
      <c r="K52" s="585"/>
      <c r="L52" s="777">
        <f t="shared" si="1"/>
        <v>0</v>
      </c>
      <c r="M52" s="757"/>
      <c r="N52" s="780">
        <f t="shared" si="2"/>
        <v>0</v>
      </c>
      <c r="O52" s="177">
        <f t="shared" si="22"/>
        <v>0</v>
      </c>
      <c r="P52" s="156">
        <f t="shared" si="19"/>
        <v>32</v>
      </c>
      <c r="Q52" s="1125"/>
      <c r="R52" s="1127"/>
      <c r="S52" s="1131"/>
      <c r="T52" s="150"/>
      <c r="U52" s="377">
        <f t="shared" si="5"/>
        <v>32</v>
      </c>
    </row>
    <row r="53" spans="1:21" ht="15.75" customHeight="1" thickBot="1" x14ac:dyDescent="0.3">
      <c r="A53" s="283"/>
      <c r="B53" s="284"/>
      <c r="C53" s="162"/>
      <c r="D53" s="285"/>
      <c r="E53" s="739"/>
      <c r="F53" s="764">
        <f t="shared" si="0"/>
        <v>0</v>
      </c>
      <c r="G53" s="729"/>
      <c r="H53" s="534"/>
      <c r="I53" s="838"/>
      <c r="J53" s="770"/>
      <c r="K53" s="739"/>
      <c r="L53" s="778">
        <f t="shared" si="1"/>
        <v>0</v>
      </c>
      <c r="M53" s="752"/>
      <c r="N53" s="791">
        <f t="shared" si="2"/>
        <v>0</v>
      </c>
      <c r="O53" s="177">
        <f t="shared" si="22"/>
        <v>0</v>
      </c>
      <c r="P53" s="156">
        <f t="shared" si="19"/>
        <v>32</v>
      </c>
      <c r="Q53" s="1125">
        <f>(O53+O54+O55+O56)</f>
        <v>0</v>
      </c>
      <c r="R53" s="1126">
        <f t="shared" ref="R53" si="29">(O53+O54+O55+O56)-MIN(O53,O54,O55,O56)</f>
        <v>0</v>
      </c>
      <c r="S53" s="1129">
        <f t="shared" ref="S53" si="30">RANK(R53,$R$9:$R$60)</f>
        <v>9</v>
      </c>
      <c r="U53" s="377">
        <f t="shared" si="5"/>
        <v>32</v>
      </c>
    </row>
    <row r="54" spans="1:21" ht="15.75" customHeight="1" thickBot="1" x14ac:dyDescent="0.3">
      <c r="A54" s="158"/>
      <c r="B54" s="157"/>
      <c r="C54" s="135"/>
      <c r="D54" s="285"/>
      <c r="E54" s="579"/>
      <c r="F54" s="761">
        <f t="shared" si="0"/>
        <v>0</v>
      </c>
      <c r="G54" s="587"/>
      <c r="H54" s="722"/>
      <c r="I54" s="836"/>
      <c r="J54" s="767"/>
      <c r="K54" s="579"/>
      <c r="L54" s="775">
        <f t="shared" si="1"/>
        <v>0</v>
      </c>
      <c r="M54" s="749"/>
      <c r="N54" s="788">
        <f t="shared" si="2"/>
        <v>0</v>
      </c>
      <c r="O54" s="177">
        <f t="shared" si="22"/>
        <v>0</v>
      </c>
      <c r="P54" s="156">
        <f t="shared" si="19"/>
        <v>32</v>
      </c>
      <c r="Q54" s="1125"/>
      <c r="R54" s="1127"/>
      <c r="S54" s="1130"/>
      <c r="U54" s="377">
        <f t="shared" si="5"/>
        <v>32</v>
      </c>
    </row>
    <row r="55" spans="1:21" ht="15.75" customHeight="1" thickBot="1" x14ac:dyDescent="0.3">
      <c r="A55" s="158"/>
      <c r="B55" s="157"/>
      <c r="C55" s="135"/>
      <c r="D55" s="285"/>
      <c r="E55" s="579"/>
      <c r="F55" s="761">
        <f t="shared" si="0"/>
        <v>0</v>
      </c>
      <c r="G55" s="587"/>
      <c r="H55" s="722"/>
      <c r="I55" s="836"/>
      <c r="J55" s="767"/>
      <c r="K55" s="579"/>
      <c r="L55" s="775">
        <f t="shared" si="1"/>
        <v>0</v>
      </c>
      <c r="M55" s="749"/>
      <c r="N55" s="788">
        <f t="shared" si="2"/>
        <v>0</v>
      </c>
      <c r="O55" s="177">
        <f t="shared" si="22"/>
        <v>0</v>
      </c>
      <c r="P55" s="156">
        <f t="shared" si="19"/>
        <v>32</v>
      </c>
      <c r="Q55" s="1125"/>
      <c r="R55" s="1127"/>
      <c r="S55" s="1130"/>
      <c r="U55" s="377">
        <f t="shared" si="5"/>
        <v>32</v>
      </c>
    </row>
    <row r="56" spans="1:21" ht="15.75" customHeight="1" thickBot="1" x14ac:dyDescent="0.3">
      <c r="A56" s="280"/>
      <c r="B56" s="281"/>
      <c r="C56" s="282"/>
      <c r="D56" s="279"/>
      <c r="E56" s="740"/>
      <c r="F56" s="763">
        <f t="shared" si="0"/>
        <v>0</v>
      </c>
      <c r="G56" s="728"/>
      <c r="H56" s="595"/>
      <c r="I56" s="839"/>
      <c r="J56" s="769"/>
      <c r="K56" s="740"/>
      <c r="L56" s="777">
        <f t="shared" si="1"/>
        <v>0</v>
      </c>
      <c r="M56" s="750"/>
      <c r="N56" s="789">
        <f t="shared" si="2"/>
        <v>0</v>
      </c>
      <c r="O56" s="177">
        <f t="shared" si="22"/>
        <v>0</v>
      </c>
      <c r="P56" s="156">
        <f t="shared" si="19"/>
        <v>32</v>
      </c>
      <c r="Q56" s="1125"/>
      <c r="R56" s="1127"/>
      <c r="S56" s="1131"/>
      <c r="U56" s="377">
        <f t="shared" si="5"/>
        <v>32</v>
      </c>
    </row>
    <row r="57" spans="1:21" ht="15.75" customHeight="1" thickBot="1" x14ac:dyDescent="0.3">
      <c r="A57" s="283"/>
      <c r="B57" s="284"/>
      <c r="C57" s="162"/>
      <c r="D57" s="285"/>
      <c r="E57" s="582"/>
      <c r="F57" s="764">
        <f t="shared" si="0"/>
        <v>0</v>
      </c>
      <c r="G57" s="729"/>
      <c r="H57" s="534"/>
      <c r="I57" s="840"/>
      <c r="J57" s="773"/>
      <c r="K57" s="582"/>
      <c r="L57" s="778">
        <f t="shared" si="1"/>
        <v>0</v>
      </c>
      <c r="M57" s="758"/>
      <c r="N57" s="791">
        <f t="shared" si="2"/>
        <v>0</v>
      </c>
      <c r="O57" s="177">
        <f t="shared" ref="O57:O68" si="31">(F57+J57+L57+N57)</f>
        <v>0</v>
      </c>
      <c r="P57" s="156">
        <f t="shared" si="19"/>
        <v>32</v>
      </c>
      <c r="Q57" s="1125">
        <f>(O57+O58+O59+O60)</f>
        <v>0</v>
      </c>
      <c r="R57" s="1126">
        <f t="shared" ref="R57" si="32">(O57+O58+O59+O60)-MIN(O57,O58,O59,O60)</f>
        <v>0</v>
      </c>
      <c r="S57" s="1129">
        <f t="shared" ref="S57" si="33">RANK(R57,$R$9:$R$60)</f>
        <v>9</v>
      </c>
      <c r="U57" s="377">
        <f t="shared" si="5"/>
        <v>32</v>
      </c>
    </row>
    <row r="58" spans="1:21" ht="15.75" customHeight="1" thickBot="1" x14ac:dyDescent="0.3">
      <c r="A58" s="158"/>
      <c r="B58" s="157"/>
      <c r="C58" s="135"/>
      <c r="D58" s="285"/>
      <c r="E58" s="576"/>
      <c r="F58" s="761">
        <f t="shared" si="0"/>
        <v>0</v>
      </c>
      <c r="G58" s="587"/>
      <c r="H58" s="722"/>
      <c r="I58" s="831"/>
      <c r="J58" s="771"/>
      <c r="K58" s="576"/>
      <c r="L58" s="775">
        <f t="shared" si="1"/>
        <v>0</v>
      </c>
      <c r="M58" s="755"/>
      <c r="N58" s="788">
        <f t="shared" si="2"/>
        <v>0</v>
      </c>
      <c r="O58" s="177">
        <f t="shared" si="31"/>
        <v>0</v>
      </c>
      <c r="P58" s="156">
        <f t="shared" si="19"/>
        <v>32</v>
      </c>
      <c r="Q58" s="1125"/>
      <c r="R58" s="1127"/>
      <c r="S58" s="1130"/>
      <c r="U58" s="377">
        <f t="shared" si="5"/>
        <v>32</v>
      </c>
    </row>
    <row r="59" spans="1:21" ht="15.75" customHeight="1" thickBot="1" x14ac:dyDescent="0.3">
      <c r="A59" s="158"/>
      <c r="B59" s="157"/>
      <c r="C59" s="135"/>
      <c r="D59" s="285"/>
      <c r="E59" s="576"/>
      <c r="F59" s="761">
        <f t="shared" si="0"/>
        <v>0</v>
      </c>
      <c r="G59" s="587"/>
      <c r="H59" s="722"/>
      <c r="I59" s="831"/>
      <c r="J59" s="767"/>
      <c r="K59" s="576"/>
      <c r="L59" s="775">
        <f t="shared" si="1"/>
        <v>0</v>
      </c>
      <c r="M59" s="755"/>
      <c r="N59" s="792">
        <f t="shared" si="2"/>
        <v>0</v>
      </c>
      <c r="O59" s="177">
        <f t="shared" si="31"/>
        <v>0</v>
      </c>
      <c r="P59" s="156">
        <f t="shared" si="19"/>
        <v>32</v>
      </c>
      <c r="Q59" s="1125"/>
      <c r="R59" s="1127"/>
      <c r="S59" s="1130"/>
      <c r="U59" s="377">
        <f t="shared" si="5"/>
        <v>32</v>
      </c>
    </row>
    <row r="60" spans="1:21" ht="15.75" customHeight="1" thickBot="1" x14ac:dyDescent="0.3">
      <c r="A60" s="280"/>
      <c r="B60" s="281"/>
      <c r="C60" s="282"/>
      <c r="D60" s="285"/>
      <c r="E60" s="583"/>
      <c r="F60" s="763">
        <f t="shared" si="0"/>
        <v>0</v>
      </c>
      <c r="G60" s="728"/>
      <c r="H60" s="595"/>
      <c r="I60" s="841"/>
      <c r="J60" s="769"/>
      <c r="K60" s="583"/>
      <c r="L60" s="777">
        <f t="shared" si="1"/>
        <v>0</v>
      </c>
      <c r="M60" s="757"/>
      <c r="N60" s="790">
        <f t="shared" si="2"/>
        <v>0</v>
      </c>
      <c r="O60" s="177">
        <f t="shared" si="31"/>
        <v>0</v>
      </c>
      <c r="P60" s="156">
        <f t="shared" si="19"/>
        <v>32</v>
      </c>
      <c r="Q60" s="1125"/>
      <c r="R60" s="1127"/>
      <c r="S60" s="1131"/>
      <c r="U60" s="377">
        <f t="shared" si="5"/>
        <v>32</v>
      </c>
    </row>
    <row r="61" spans="1:21" ht="15.75" customHeight="1" thickBot="1" x14ac:dyDescent="0.3">
      <c r="A61" s="161"/>
      <c r="B61" s="160"/>
      <c r="C61" s="159"/>
      <c r="D61" s="315"/>
      <c r="E61" s="741"/>
      <c r="F61" s="764">
        <f t="shared" si="0"/>
        <v>0</v>
      </c>
      <c r="G61" s="729"/>
      <c r="H61" s="534"/>
      <c r="I61" s="842"/>
      <c r="J61" s="770"/>
      <c r="K61" s="741"/>
      <c r="L61" s="778">
        <f t="shared" si="1"/>
        <v>0</v>
      </c>
      <c r="M61" s="759"/>
      <c r="N61" s="791">
        <f t="shared" si="2"/>
        <v>0</v>
      </c>
      <c r="O61" s="177">
        <f t="shared" si="31"/>
        <v>0</v>
      </c>
      <c r="P61" s="156"/>
      <c r="Q61" s="1125">
        <f>(O61+O62+O63+O64)</f>
        <v>0</v>
      </c>
      <c r="R61" s="1126">
        <f t="shared" ref="R61" si="34">(O61+O62+O63+O64)-MIN(O61,O62,O63,O64)</f>
        <v>0</v>
      </c>
      <c r="S61" s="1129"/>
      <c r="U61" s="377">
        <f t="shared" si="5"/>
        <v>0</v>
      </c>
    </row>
    <row r="62" spans="1:21" ht="15.75" customHeight="1" thickBot="1" x14ac:dyDescent="0.3">
      <c r="A62" s="158"/>
      <c r="B62" s="157"/>
      <c r="C62" s="135"/>
      <c r="D62" s="237"/>
      <c r="E62" s="576"/>
      <c r="F62" s="761">
        <f t="shared" si="0"/>
        <v>0</v>
      </c>
      <c r="G62" s="587"/>
      <c r="H62" s="722"/>
      <c r="I62" s="831"/>
      <c r="J62" s="774"/>
      <c r="K62" s="576"/>
      <c r="L62" s="775">
        <f t="shared" si="1"/>
        <v>0</v>
      </c>
      <c r="M62" s="755"/>
      <c r="N62" s="792">
        <f t="shared" si="2"/>
        <v>0</v>
      </c>
      <c r="O62" s="177">
        <f t="shared" si="31"/>
        <v>0</v>
      </c>
      <c r="P62" s="156"/>
      <c r="Q62" s="1125"/>
      <c r="R62" s="1127"/>
      <c r="S62" s="1130"/>
      <c r="U62" s="377">
        <f t="shared" si="5"/>
        <v>0</v>
      </c>
    </row>
    <row r="63" spans="1:21" ht="15.75" customHeight="1" thickBot="1" x14ac:dyDescent="0.3">
      <c r="A63" s="158"/>
      <c r="B63" s="157"/>
      <c r="C63" s="135"/>
      <c r="D63" s="237"/>
      <c r="E63" s="741"/>
      <c r="F63" s="763">
        <f t="shared" si="0"/>
        <v>0</v>
      </c>
      <c r="G63" s="729"/>
      <c r="H63" s="534"/>
      <c r="I63" s="842"/>
      <c r="J63" s="774"/>
      <c r="K63" s="741"/>
      <c r="L63" s="777">
        <f t="shared" si="1"/>
        <v>0</v>
      </c>
      <c r="M63" s="759"/>
      <c r="N63" s="787">
        <f t="shared" si="2"/>
        <v>0</v>
      </c>
      <c r="O63" s="177">
        <f t="shared" si="31"/>
        <v>0</v>
      </c>
      <c r="P63" s="156"/>
      <c r="Q63" s="1125"/>
      <c r="R63" s="1127"/>
      <c r="S63" s="1130"/>
      <c r="U63" s="377">
        <f t="shared" si="5"/>
        <v>0</v>
      </c>
    </row>
    <row r="64" spans="1:21" ht="15.75" customHeight="1" thickBot="1" x14ac:dyDescent="0.3">
      <c r="A64" s="155"/>
      <c r="B64" s="154"/>
      <c r="C64" s="153"/>
      <c r="D64" s="285"/>
      <c r="E64" s="583"/>
      <c r="F64" s="763">
        <f t="shared" si="0"/>
        <v>0</v>
      </c>
      <c r="G64" s="728"/>
      <c r="H64" s="595"/>
      <c r="I64" s="841"/>
      <c r="J64" s="772"/>
      <c r="K64" s="583"/>
      <c r="L64" s="777">
        <f t="shared" si="1"/>
        <v>0</v>
      </c>
      <c r="M64" s="757"/>
      <c r="N64" s="790">
        <f t="shared" si="2"/>
        <v>0</v>
      </c>
      <c r="O64" s="177">
        <f t="shared" si="31"/>
        <v>0</v>
      </c>
      <c r="P64" s="156"/>
      <c r="Q64" s="1125"/>
      <c r="R64" s="1127"/>
      <c r="S64" s="1131"/>
      <c r="U64" s="377">
        <f t="shared" si="5"/>
        <v>0</v>
      </c>
    </row>
    <row r="65" spans="1:21" ht="15.75" customHeight="1" thickBot="1" x14ac:dyDescent="0.3">
      <c r="A65" s="161"/>
      <c r="B65" s="160"/>
      <c r="C65" s="159"/>
      <c r="D65" s="236"/>
      <c r="E65" s="582"/>
      <c r="F65" s="764">
        <f t="shared" si="0"/>
        <v>0</v>
      </c>
      <c r="G65" s="729"/>
      <c r="H65" s="534"/>
      <c r="I65" s="840"/>
      <c r="J65" s="773"/>
      <c r="K65" s="582"/>
      <c r="L65" s="778">
        <f t="shared" si="1"/>
        <v>0</v>
      </c>
      <c r="M65" s="758"/>
      <c r="N65" s="791">
        <f t="shared" si="2"/>
        <v>0</v>
      </c>
      <c r="O65" s="177">
        <f t="shared" si="31"/>
        <v>0</v>
      </c>
      <c r="P65" s="156"/>
      <c r="Q65" s="1125">
        <f>(O65+O66+O67+O68)</f>
        <v>0</v>
      </c>
      <c r="R65" s="1126">
        <f t="shared" ref="R65" si="35">(O65+O66+O67+O68)-MIN(O65,O66,O67,O68)</f>
        <v>0</v>
      </c>
      <c r="S65" s="1129"/>
      <c r="U65" s="377">
        <f t="shared" si="5"/>
        <v>0</v>
      </c>
    </row>
    <row r="66" spans="1:21" ht="15.75" customHeight="1" thickBot="1" x14ac:dyDescent="0.3">
      <c r="A66" s="158"/>
      <c r="B66" s="157"/>
      <c r="C66" s="135"/>
      <c r="D66" s="237"/>
      <c r="E66" s="576"/>
      <c r="F66" s="761">
        <f t="shared" si="0"/>
        <v>0</v>
      </c>
      <c r="G66" s="587"/>
      <c r="H66" s="722"/>
      <c r="I66" s="831"/>
      <c r="J66" s="771"/>
      <c r="K66" s="576"/>
      <c r="L66" s="775">
        <f t="shared" si="1"/>
        <v>0</v>
      </c>
      <c r="M66" s="755"/>
      <c r="N66" s="788">
        <f t="shared" si="2"/>
        <v>0</v>
      </c>
      <c r="O66" s="177">
        <f t="shared" si="31"/>
        <v>0</v>
      </c>
      <c r="P66" s="156"/>
      <c r="Q66" s="1125"/>
      <c r="R66" s="1127"/>
      <c r="S66" s="1130"/>
      <c r="T66" s="151"/>
      <c r="U66" s="377">
        <f t="shared" si="5"/>
        <v>0</v>
      </c>
    </row>
    <row r="67" spans="1:21" ht="15.75" customHeight="1" thickBot="1" x14ac:dyDescent="0.3">
      <c r="A67" s="158"/>
      <c r="B67" s="157"/>
      <c r="C67" s="135"/>
      <c r="D67" s="237"/>
      <c r="E67" s="576"/>
      <c r="F67" s="761">
        <f t="shared" si="0"/>
        <v>0</v>
      </c>
      <c r="G67" s="587"/>
      <c r="H67" s="722"/>
      <c r="I67" s="831"/>
      <c r="J67" s="774"/>
      <c r="K67" s="576"/>
      <c r="L67" s="775">
        <f t="shared" si="1"/>
        <v>0</v>
      </c>
      <c r="M67" s="755"/>
      <c r="N67" s="792">
        <f t="shared" si="2"/>
        <v>0</v>
      </c>
      <c r="O67" s="177">
        <f t="shared" si="31"/>
        <v>0</v>
      </c>
      <c r="P67" s="156"/>
      <c r="Q67" s="1125"/>
      <c r="R67" s="1127"/>
      <c r="S67" s="1130"/>
      <c r="U67" s="377">
        <f t="shared" si="5"/>
        <v>0</v>
      </c>
    </row>
    <row r="68" spans="1:21" ht="15.75" customHeight="1" thickBot="1" x14ac:dyDescent="0.3">
      <c r="A68" s="155"/>
      <c r="B68" s="154"/>
      <c r="C68" s="153"/>
      <c r="D68" s="285"/>
      <c r="E68" s="583"/>
      <c r="F68" s="765">
        <f t="shared" si="0"/>
        <v>0</v>
      </c>
      <c r="G68" s="731"/>
      <c r="H68" s="537"/>
      <c r="I68" s="841"/>
      <c r="J68" s="768"/>
      <c r="K68" s="583"/>
      <c r="L68" s="779">
        <f t="shared" si="1"/>
        <v>0</v>
      </c>
      <c r="M68" s="757"/>
      <c r="N68" s="793">
        <f t="shared" si="2"/>
        <v>0</v>
      </c>
      <c r="O68" s="726">
        <f t="shared" si="31"/>
        <v>0</v>
      </c>
      <c r="P68" s="379"/>
      <c r="Q68" s="1125"/>
      <c r="R68" s="1127"/>
      <c r="S68" s="1131"/>
      <c r="U68" s="377">
        <f t="shared" si="5"/>
        <v>0</v>
      </c>
    </row>
    <row r="69" spans="1:21" x14ac:dyDescent="0.25">
      <c r="A69" s="152"/>
      <c r="D69" s="97"/>
      <c r="E69" s="97"/>
      <c r="K69" s="97"/>
      <c r="M69" s="97"/>
      <c r="P69" s="97"/>
    </row>
    <row r="70" spans="1:21" x14ac:dyDescent="0.25">
      <c r="B70" s="151"/>
      <c r="D70" s="150"/>
    </row>
  </sheetData>
  <dataConsolidate/>
  <mergeCells count="55">
    <mergeCell ref="S7:S8"/>
    <mergeCell ref="S13:S16"/>
    <mergeCell ref="S17:S20"/>
    <mergeCell ref="S21:S24"/>
    <mergeCell ref="S49:S52"/>
    <mergeCell ref="S25:S28"/>
    <mergeCell ref="S29:S32"/>
    <mergeCell ref="S33:S36"/>
    <mergeCell ref="S37:S40"/>
    <mergeCell ref="S41:S44"/>
    <mergeCell ref="S9:S12"/>
    <mergeCell ref="R61:R64"/>
    <mergeCell ref="S61:S64"/>
    <mergeCell ref="Q61:Q64"/>
    <mergeCell ref="Q65:Q68"/>
    <mergeCell ref="R65:R68"/>
    <mergeCell ref="S65:S68"/>
    <mergeCell ref="Q45:Q48"/>
    <mergeCell ref="R45:R48"/>
    <mergeCell ref="S53:S56"/>
    <mergeCell ref="S57:S60"/>
    <mergeCell ref="S45:S48"/>
    <mergeCell ref="R57:R60"/>
    <mergeCell ref="Q49:Q52"/>
    <mergeCell ref="R49:R52"/>
    <mergeCell ref="Q53:Q56"/>
    <mergeCell ref="R53:R56"/>
    <mergeCell ref="Q57:Q60"/>
    <mergeCell ref="Q29:Q32"/>
    <mergeCell ref="R29:R32"/>
    <mergeCell ref="Q21:Q24"/>
    <mergeCell ref="R21:R24"/>
    <mergeCell ref="Q25:Q28"/>
    <mergeCell ref="R25:R28"/>
    <mergeCell ref="Q33:Q36"/>
    <mergeCell ref="R33:R36"/>
    <mergeCell ref="Q37:Q40"/>
    <mergeCell ref="R37:R40"/>
    <mergeCell ref="Q41:Q44"/>
    <mergeCell ref="R41:R44"/>
    <mergeCell ref="Q9:Q12"/>
    <mergeCell ref="R9:R12"/>
    <mergeCell ref="Q13:Q16"/>
    <mergeCell ref="R13:R16"/>
    <mergeCell ref="Q17:Q20"/>
    <mergeCell ref="R17:R20"/>
    <mergeCell ref="A1:R2"/>
    <mergeCell ref="A3:R3"/>
    <mergeCell ref="A4:R4"/>
    <mergeCell ref="A5:R5"/>
    <mergeCell ref="E7:F7"/>
    <mergeCell ref="I7:J7"/>
    <mergeCell ref="K7:L7"/>
    <mergeCell ref="M7:N7"/>
    <mergeCell ref="R7:R8"/>
  </mergeCells>
  <pageMargins left="0.70866141732283472" right="0.70866141732283472" top="0.74803149606299213" bottom="0.74803149606299213" header="0.31496062992125984" footer="0.31496062992125984"/>
  <pageSetup paperSize="9" scale="46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9"/>
  <sheetViews>
    <sheetView topLeftCell="A13" zoomScale="150" zoomScaleNormal="150" workbookViewId="0">
      <selection activeCell="F40" sqref="F40"/>
    </sheetView>
  </sheetViews>
  <sheetFormatPr defaultRowHeight="15" x14ac:dyDescent="0.25"/>
  <cols>
    <col min="1" max="1" width="11" style="96" customWidth="1"/>
    <col min="2" max="2" width="8.85546875" style="96" customWidth="1"/>
    <col min="3" max="3" width="7.140625" style="96" customWidth="1"/>
    <col min="4" max="4" width="30.140625" style="96" customWidth="1"/>
    <col min="5" max="18" width="5" style="96" customWidth="1"/>
    <col min="19" max="19" width="9.42578125" style="96" customWidth="1"/>
    <col min="20" max="20" width="9.85546875" style="96" customWidth="1"/>
    <col min="21" max="16384" width="9.140625" style="96"/>
  </cols>
  <sheetData>
    <row r="1" spans="1:22" x14ac:dyDescent="0.25">
      <c r="A1" s="1117" t="s">
        <v>106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  <c r="M1" s="1117"/>
      <c r="N1" s="1117"/>
      <c r="O1" s="1117"/>
      <c r="P1" s="1117"/>
      <c r="Q1" s="1117"/>
      <c r="R1" s="1117"/>
      <c r="S1" s="1117"/>
      <c r="T1" s="1117"/>
    </row>
    <row r="2" spans="1:22" x14ac:dyDescent="0.25">
      <c r="A2" s="1117"/>
      <c r="B2" s="1117"/>
      <c r="C2" s="1117"/>
      <c r="D2" s="1117"/>
      <c r="E2" s="1117"/>
      <c r="F2" s="1117"/>
      <c r="G2" s="1117"/>
      <c r="H2" s="1117"/>
      <c r="I2" s="1117"/>
      <c r="J2" s="1117"/>
      <c r="K2" s="1117"/>
      <c r="L2" s="1117"/>
      <c r="M2" s="1117"/>
      <c r="N2" s="1117"/>
      <c r="O2" s="1117"/>
      <c r="P2" s="1117"/>
      <c r="Q2" s="1117"/>
      <c r="R2" s="1117"/>
      <c r="S2" s="1117"/>
      <c r="T2" s="1117"/>
    </row>
    <row r="3" spans="1:22" x14ac:dyDescent="0.25">
      <c r="A3" s="1119" t="s">
        <v>47</v>
      </c>
      <c r="B3" s="1119"/>
      <c r="C3" s="1119"/>
      <c r="D3" s="1119"/>
      <c r="E3" s="1119"/>
      <c r="F3" s="1119"/>
      <c r="G3" s="1119"/>
      <c r="H3" s="1119"/>
      <c r="I3" s="1119"/>
      <c r="J3" s="1119"/>
      <c r="K3" s="1119"/>
      <c r="L3" s="1119"/>
      <c r="M3" s="1119"/>
      <c r="N3" s="1119"/>
      <c r="O3" s="1119"/>
      <c r="P3" s="1119"/>
      <c r="Q3" s="1119"/>
      <c r="R3" s="1119"/>
      <c r="S3" s="1119"/>
      <c r="T3" s="1119"/>
    </row>
    <row r="4" spans="1:22" x14ac:dyDescent="0.25">
      <c r="A4" s="1134">
        <v>43503</v>
      </c>
      <c r="B4" s="1135"/>
      <c r="C4" s="1135"/>
      <c r="D4" s="1135"/>
      <c r="E4" s="1135"/>
      <c r="F4" s="1135"/>
      <c r="G4" s="1135"/>
      <c r="H4" s="1135"/>
      <c r="I4" s="1135"/>
      <c r="J4" s="1135"/>
      <c r="K4" s="1135"/>
      <c r="L4" s="1135"/>
      <c r="M4" s="1135"/>
      <c r="N4" s="1135"/>
      <c r="O4" s="1135"/>
      <c r="P4" s="1135"/>
      <c r="Q4" s="1135"/>
      <c r="R4" s="1135"/>
      <c r="S4" s="1135"/>
      <c r="T4" s="1135"/>
    </row>
    <row r="5" spans="1:22" x14ac:dyDescent="0.25">
      <c r="A5" s="1119" t="s">
        <v>48</v>
      </c>
      <c r="B5" s="1119"/>
      <c r="C5" s="1119"/>
      <c r="D5" s="1119"/>
      <c r="E5" s="1119"/>
      <c r="F5" s="1119"/>
      <c r="G5" s="1119"/>
      <c r="H5" s="1119"/>
      <c r="I5" s="1119"/>
      <c r="J5" s="1119"/>
      <c r="K5" s="1119"/>
      <c r="L5" s="1119"/>
      <c r="M5" s="1119"/>
      <c r="N5" s="1119"/>
      <c r="O5" s="1119"/>
      <c r="P5" s="1119"/>
      <c r="Q5" s="1119"/>
      <c r="R5" s="1119"/>
      <c r="S5" s="1119"/>
      <c r="T5" s="1119"/>
    </row>
    <row r="6" spans="1:22" ht="15.75" thickBot="1" x14ac:dyDescent="0.3">
      <c r="J6" s="96">
        <v>9.15</v>
      </c>
      <c r="R6" s="150"/>
    </row>
    <row r="7" spans="1:22" x14ac:dyDescent="0.25">
      <c r="A7" s="175" t="s">
        <v>1</v>
      </c>
      <c r="B7" s="174" t="s">
        <v>2</v>
      </c>
      <c r="C7" s="174" t="s">
        <v>38</v>
      </c>
      <c r="D7" s="173" t="s">
        <v>4</v>
      </c>
      <c r="E7" s="1120" t="s">
        <v>44</v>
      </c>
      <c r="F7" s="1136"/>
      <c r="G7" s="1137"/>
      <c r="H7" s="682"/>
      <c r="I7" s="682"/>
      <c r="J7" s="1136" t="s">
        <v>36</v>
      </c>
      <c r="K7" s="1136"/>
      <c r="L7" s="1137"/>
      <c r="M7" s="1138" t="s">
        <v>43</v>
      </c>
      <c r="N7" s="1136"/>
      <c r="O7" s="1137"/>
      <c r="P7" s="1138" t="s">
        <v>42</v>
      </c>
      <c r="Q7" s="1136"/>
      <c r="R7" s="1137"/>
      <c r="S7" s="172" t="s">
        <v>21</v>
      </c>
      <c r="T7" s="171" t="s">
        <v>7</v>
      </c>
    </row>
    <row r="8" spans="1:22" ht="15.75" thickBot="1" x14ac:dyDescent="0.3">
      <c r="A8" s="170"/>
      <c r="B8" s="211"/>
      <c r="C8" s="212"/>
      <c r="D8" s="169"/>
      <c r="E8" s="168" t="s">
        <v>30</v>
      </c>
      <c r="F8" s="824" t="s">
        <v>29</v>
      </c>
      <c r="G8" s="185" t="s">
        <v>46</v>
      </c>
      <c r="H8" s="795"/>
      <c r="I8" s="168"/>
      <c r="J8" s="822" t="s">
        <v>30</v>
      </c>
      <c r="K8" s="823" t="s">
        <v>29</v>
      </c>
      <c r="L8" s="183" t="s">
        <v>46</v>
      </c>
      <c r="M8" s="167" t="s">
        <v>30</v>
      </c>
      <c r="N8" s="823" t="s">
        <v>29</v>
      </c>
      <c r="O8" s="184" t="s">
        <v>46</v>
      </c>
      <c r="P8" s="167" t="s">
        <v>30</v>
      </c>
      <c r="Q8" s="823" t="s">
        <v>29</v>
      </c>
      <c r="R8" s="183" t="s">
        <v>46</v>
      </c>
      <c r="S8" s="165" t="s">
        <v>28</v>
      </c>
      <c r="T8" s="164" t="s">
        <v>28</v>
      </c>
    </row>
    <row r="9" spans="1:22" ht="15.75" thickBot="1" x14ac:dyDescent="0.3">
      <c r="A9" s="900" t="s">
        <v>94</v>
      </c>
      <c r="B9" s="929" t="s">
        <v>71</v>
      </c>
      <c r="C9" s="928">
        <v>2000</v>
      </c>
      <c r="D9" s="915" t="s">
        <v>55</v>
      </c>
      <c r="E9" s="210">
        <v>35</v>
      </c>
      <c r="F9" s="1193">
        <f>E9*1.5</f>
        <v>52.5</v>
      </c>
      <c r="G9" s="254"/>
      <c r="H9" s="849"/>
      <c r="I9" s="850"/>
      <c r="J9" s="818">
        <v>9.06</v>
      </c>
      <c r="K9" s="1196">
        <v>65</v>
      </c>
      <c r="L9" s="422">
        <v>3</v>
      </c>
      <c r="M9" s="302">
        <v>23</v>
      </c>
      <c r="N9" s="1199">
        <f>M9*3</f>
        <v>69</v>
      </c>
      <c r="O9" s="422">
        <v>3</v>
      </c>
      <c r="P9" s="209">
        <v>44</v>
      </c>
      <c r="Q9" s="1202">
        <f>P9*1.5</f>
        <v>66</v>
      </c>
      <c r="R9" s="321">
        <v>1</v>
      </c>
      <c r="S9" s="1205">
        <f>(F9+K9+N9+Q9)</f>
        <v>252.5</v>
      </c>
      <c r="T9" s="802">
        <f>RANK(S9,$S$9:$S$36)</f>
        <v>1</v>
      </c>
      <c r="V9" s="377">
        <f>T9</f>
        <v>1</v>
      </c>
    </row>
    <row r="10" spans="1:22" ht="15.75" thickBot="1" x14ac:dyDescent="0.3">
      <c r="A10" s="916" t="s">
        <v>72</v>
      </c>
      <c r="B10" s="933" t="s">
        <v>111</v>
      </c>
      <c r="C10" s="934">
        <v>2003</v>
      </c>
      <c r="D10" s="1188" t="s">
        <v>55</v>
      </c>
      <c r="E10" s="210">
        <v>34</v>
      </c>
      <c r="F10" s="1194">
        <f>E10*1.5</f>
        <v>51</v>
      </c>
      <c r="G10" s="803"/>
      <c r="H10" s="851">
        <v>8.4600000000000009</v>
      </c>
      <c r="I10" s="852">
        <v>8.35</v>
      </c>
      <c r="J10" s="819">
        <v>8.4600000000000009</v>
      </c>
      <c r="K10" s="1197">
        <v>53</v>
      </c>
      <c r="L10" s="810"/>
      <c r="M10" s="302">
        <v>27</v>
      </c>
      <c r="N10" s="1200">
        <f>M10*3</f>
        <v>81</v>
      </c>
      <c r="O10" s="805">
        <v>1</v>
      </c>
      <c r="P10" s="209">
        <v>32</v>
      </c>
      <c r="Q10" s="1203">
        <f>P10*1.5</f>
        <v>48</v>
      </c>
      <c r="R10" s="807"/>
      <c r="S10" s="1206">
        <f>(F10+K10+N10+Q10)</f>
        <v>233</v>
      </c>
      <c r="T10" s="802">
        <f>RANK(S10,$S$9:$S$36)</f>
        <v>2</v>
      </c>
      <c r="V10" s="377">
        <f>T10</f>
        <v>2</v>
      </c>
    </row>
    <row r="11" spans="1:22" ht="15.75" thickBot="1" x14ac:dyDescent="0.3">
      <c r="A11" s="900" t="s">
        <v>112</v>
      </c>
      <c r="B11" s="929" t="s">
        <v>19</v>
      </c>
      <c r="C11" s="930">
        <v>1999</v>
      </c>
      <c r="D11" s="899" t="s">
        <v>55</v>
      </c>
      <c r="E11" s="210">
        <v>36</v>
      </c>
      <c r="F11" s="1194">
        <f>E11*1.5</f>
        <v>54</v>
      </c>
      <c r="G11" s="803">
        <v>3</v>
      </c>
      <c r="H11" s="851">
        <v>9.1300000000000008</v>
      </c>
      <c r="I11" s="852"/>
      <c r="J11" s="820">
        <v>9.2799999999999994</v>
      </c>
      <c r="K11" s="1197">
        <v>69</v>
      </c>
      <c r="L11" s="805">
        <v>1</v>
      </c>
      <c r="M11" s="302">
        <v>22</v>
      </c>
      <c r="N11" s="1200">
        <f>M11*3</f>
        <v>66</v>
      </c>
      <c r="O11" s="805"/>
      <c r="P11" s="209">
        <v>26</v>
      </c>
      <c r="Q11" s="1203">
        <f>P11*1.5</f>
        <v>39</v>
      </c>
      <c r="R11" s="807"/>
      <c r="S11" s="1207">
        <f>(F11+K11+N11+Q11)</f>
        <v>228</v>
      </c>
      <c r="T11" s="802">
        <f>RANK(S11,$S$9:$S$36)</f>
        <v>3</v>
      </c>
      <c r="U11" s="150"/>
      <c r="V11" s="377">
        <f>T11</f>
        <v>3</v>
      </c>
    </row>
    <row r="12" spans="1:22" ht="15.75" thickBot="1" x14ac:dyDescent="0.3">
      <c r="A12" s="980" t="s">
        <v>85</v>
      </c>
      <c r="B12" s="981" t="s">
        <v>82</v>
      </c>
      <c r="C12" s="1186">
        <v>2001</v>
      </c>
      <c r="D12" s="962" t="s">
        <v>20</v>
      </c>
      <c r="E12" s="210">
        <v>37</v>
      </c>
      <c r="F12" s="1194">
        <f>E12*1.5</f>
        <v>55.5</v>
      </c>
      <c r="G12" s="803">
        <v>1</v>
      </c>
      <c r="H12" s="851">
        <v>7.83</v>
      </c>
      <c r="I12" s="852">
        <v>8.07</v>
      </c>
      <c r="J12" s="821">
        <v>7.93</v>
      </c>
      <c r="K12" s="1197">
        <v>45</v>
      </c>
      <c r="L12" s="810"/>
      <c r="M12" s="302">
        <v>24</v>
      </c>
      <c r="N12" s="1200">
        <f>M12*3</f>
        <v>72</v>
      </c>
      <c r="O12" s="805">
        <v>2</v>
      </c>
      <c r="P12" s="209">
        <v>35</v>
      </c>
      <c r="Q12" s="1203">
        <f>P12*1.5</f>
        <v>52.5</v>
      </c>
      <c r="R12" s="807">
        <v>3</v>
      </c>
      <c r="S12" s="1208">
        <f>(F12+K12+N12+Q12)</f>
        <v>225</v>
      </c>
      <c r="T12" s="802">
        <f>RANK(S12,$S$9:$S$36)</f>
        <v>4</v>
      </c>
      <c r="V12" s="377">
        <f>T12</f>
        <v>4</v>
      </c>
    </row>
    <row r="13" spans="1:22" ht="15.75" thickBot="1" x14ac:dyDescent="0.3">
      <c r="A13" s="926" t="s">
        <v>152</v>
      </c>
      <c r="B13" s="936" t="s">
        <v>52</v>
      </c>
      <c r="C13" s="937">
        <v>2000</v>
      </c>
      <c r="D13" s="955" t="s">
        <v>158</v>
      </c>
      <c r="E13" s="210">
        <v>26</v>
      </c>
      <c r="F13" s="1195">
        <f>E13*1.5</f>
        <v>39</v>
      </c>
      <c r="G13" s="797"/>
      <c r="H13" s="853">
        <v>8.61</v>
      </c>
      <c r="I13" s="854">
        <v>8.9</v>
      </c>
      <c r="J13" s="821">
        <v>8.8000000000000007</v>
      </c>
      <c r="K13" s="1198">
        <v>63</v>
      </c>
      <c r="L13" s="811"/>
      <c r="M13" s="302">
        <v>22</v>
      </c>
      <c r="N13" s="1201">
        <f>M13*3</f>
        <v>66</v>
      </c>
      <c r="O13" s="798"/>
      <c r="P13" s="209">
        <v>34</v>
      </c>
      <c r="Q13" s="1204">
        <f>P13*1.5</f>
        <v>51</v>
      </c>
      <c r="R13" s="800"/>
      <c r="S13" s="1209">
        <f>(F13+K13+N13+Q13)</f>
        <v>219</v>
      </c>
      <c r="T13" s="802">
        <f>RANK(S13,$S$9:$S$36)</f>
        <v>5</v>
      </c>
      <c r="V13" s="377">
        <f>T13</f>
        <v>5</v>
      </c>
    </row>
    <row r="14" spans="1:22" ht="15.75" thickBot="1" x14ac:dyDescent="0.3">
      <c r="A14" s="900" t="s">
        <v>67</v>
      </c>
      <c r="B14" s="901" t="s">
        <v>68</v>
      </c>
      <c r="C14" s="902">
        <v>1999</v>
      </c>
      <c r="D14" s="915" t="s">
        <v>55</v>
      </c>
      <c r="E14" s="210">
        <v>22</v>
      </c>
      <c r="F14" s="1194">
        <f>E14*1.5</f>
        <v>33</v>
      </c>
      <c r="G14" s="803"/>
      <c r="H14" s="851"/>
      <c r="I14" s="852">
        <v>8.6199999999999992</v>
      </c>
      <c r="J14" s="821">
        <v>8.59</v>
      </c>
      <c r="K14" s="1197">
        <v>57</v>
      </c>
      <c r="L14" s="810"/>
      <c r="M14" s="302">
        <v>23</v>
      </c>
      <c r="N14" s="1200">
        <f>M14*3</f>
        <v>69</v>
      </c>
      <c r="O14" s="805"/>
      <c r="P14" s="209">
        <v>33</v>
      </c>
      <c r="Q14" s="1203">
        <f>P14*1.5</f>
        <v>49.5</v>
      </c>
      <c r="R14" s="807"/>
      <c r="S14" s="1206">
        <f>(F14+K14+N14+Q14)</f>
        <v>208.5</v>
      </c>
      <c r="T14" s="802">
        <f>RANK(S14,$S$9:$S$36)</f>
        <v>6</v>
      </c>
      <c r="V14" s="377">
        <f>T14</f>
        <v>6</v>
      </c>
    </row>
    <row r="15" spans="1:22" ht="15.75" thickBot="1" x14ac:dyDescent="0.3">
      <c r="A15" s="895" t="s">
        <v>83</v>
      </c>
      <c r="B15" s="924" t="s">
        <v>8</v>
      </c>
      <c r="C15" s="925">
        <v>2000</v>
      </c>
      <c r="D15" s="1077" t="s">
        <v>84</v>
      </c>
      <c r="E15" s="210">
        <v>37</v>
      </c>
      <c r="F15" s="1194">
        <f>E15*1.5</f>
        <v>55.5</v>
      </c>
      <c r="G15" s="803">
        <v>2</v>
      </c>
      <c r="H15" s="851"/>
      <c r="I15" s="852">
        <v>6.11</v>
      </c>
      <c r="J15" s="821">
        <v>7.07</v>
      </c>
      <c r="K15" s="1197">
        <v>30</v>
      </c>
      <c r="L15" s="805"/>
      <c r="M15" s="302">
        <v>23</v>
      </c>
      <c r="N15" s="1200">
        <f>M15*3</f>
        <v>69</v>
      </c>
      <c r="O15" s="805"/>
      <c r="P15" s="209">
        <v>27</v>
      </c>
      <c r="Q15" s="1203">
        <f>P15*1.5</f>
        <v>40.5</v>
      </c>
      <c r="R15" s="807"/>
      <c r="S15" s="1207">
        <f>(F15+K15+N15+Q15)</f>
        <v>195</v>
      </c>
      <c r="T15" s="802">
        <f>RANK(S15,$S$9:$S$36)</f>
        <v>7</v>
      </c>
      <c r="V15" s="377">
        <f>T15</f>
        <v>7</v>
      </c>
    </row>
    <row r="16" spans="1:22" ht="15.75" thickBot="1" x14ac:dyDescent="0.3">
      <c r="A16" s="963" t="s">
        <v>81</v>
      </c>
      <c r="B16" s="1042" t="s">
        <v>82</v>
      </c>
      <c r="C16" s="1037">
        <v>2000</v>
      </c>
      <c r="D16" s="965" t="s">
        <v>84</v>
      </c>
      <c r="E16" s="210">
        <v>26</v>
      </c>
      <c r="F16" s="1194">
        <f>E16*1.5</f>
        <v>39</v>
      </c>
      <c r="G16" s="803"/>
      <c r="H16" s="851">
        <v>7.63</v>
      </c>
      <c r="I16" s="852">
        <v>8.2100000000000009</v>
      </c>
      <c r="J16" s="819">
        <v>8.2799999999999994</v>
      </c>
      <c r="K16" s="1197">
        <v>49</v>
      </c>
      <c r="L16" s="810"/>
      <c r="M16" s="302">
        <v>19</v>
      </c>
      <c r="N16" s="1200">
        <f>M16*3</f>
        <v>57</v>
      </c>
      <c r="O16" s="805"/>
      <c r="P16" s="209">
        <v>33</v>
      </c>
      <c r="Q16" s="1203">
        <f>P16*1.5</f>
        <v>49.5</v>
      </c>
      <c r="R16" s="807"/>
      <c r="S16" s="1208">
        <f>(F16+K16+N16+Q16)</f>
        <v>194.5</v>
      </c>
      <c r="T16" s="802">
        <f>RANK(S16,$S$9:$S$36)</f>
        <v>8</v>
      </c>
      <c r="V16" s="377">
        <f>T16</f>
        <v>8</v>
      </c>
    </row>
    <row r="17" spans="1:22" ht="15.75" thickBot="1" x14ac:dyDescent="0.3">
      <c r="A17" s="918" t="s">
        <v>109</v>
      </c>
      <c r="B17" s="1098" t="s">
        <v>52</v>
      </c>
      <c r="C17" s="1100">
        <v>2002</v>
      </c>
      <c r="D17" s="923" t="s">
        <v>20</v>
      </c>
      <c r="E17" s="210">
        <v>26</v>
      </c>
      <c r="F17" s="1195">
        <f>E17*1.5</f>
        <v>39</v>
      </c>
      <c r="G17" s="797"/>
      <c r="H17" s="853">
        <v>7.37</v>
      </c>
      <c r="I17" s="854">
        <v>7.55</v>
      </c>
      <c r="J17" s="820">
        <v>7.77</v>
      </c>
      <c r="K17" s="1198">
        <v>39</v>
      </c>
      <c r="L17" s="811"/>
      <c r="M17" s="302">
        <v>17</v>
      </c>
      <c r="N17" s="1201">
        <f>M17*3</f>
        <v>51</v>
      </c>
      <c r="O17" s="798"/>
      <c r="P17" s="209">
        <v>40</v>
      </c>
      <c r="Q17" s="1204">
        <f>P17*1.5</f>
        <v>60</v>
      </c>
      <c r="R17" s="800">
        <v>2</v>
      </c>
      <c r="S17" s="1210">
        <f>(F17+K17+N17+Q17)</f>
        <v>189</v>
      </c>
      <c r="T17" s="802">
        <f>RANK(S17,$S$9:$S$36)</f>
        <v>9</v>
      </c>
      <c r="V17" s="377">
        <f>T17</f>
        <v>9</v>
      </c>
    </row>
    <row r="18" spans="1:22" ht="15.75" thickBot="1" x14ac:dyDescent="0.3">
      <c r="A18" s="1067" t="s">
        <v>88</v>
      </c>
      <c r="B18" s="1068" t="s">
        <v>89</v>
      </c>
      <c r="C18" s="1073">
        <v>2000</v>
      </c>
      <c r="D18" s="938" t="s">
        <v>92</v>
      </c>
      <c r="E18" s="210">
        <v>24</v>
      </c>
      <c r="F18" s="1194">
        <f>E18*1.5</f>
        <v>36</v>
      </c>
      <c r="G18" s="803"/>
      <c r="H18" s="851">
        <v>7.92</v>
      </c>
      <c r="I18" s="852">
        <v>7.84</v>
      </c>
      <c r="J18" s="821">
        <v>7.98</v>
      </c>
      <c r="K18" s="1197">
        <v>43</v>
      </c>
      <c r="L18" s="810"/>
      <c r="M18" s="302">
        <v>20</v>
      </c>
      <c r="N18" s="1200">
        <f>M18*3</f>
        <v>60</v>
      </c>
      <c r="O18" s="805"/>
      <c r="P18" s="209">
        <v>33</v>
      </c>
      <c r="Q18" s="1203">
        <f>P18*1.5</f>
        <v>49.5</v>
      </c>
      <c r="R18" s="807"/>
      <c r="S18" s="1206">
        <f>(F18+K18+N18+Q18)</f>
        <v>188.5</v>
      </c>
      <c r="T18" s="802">
        <f>RANK(S18,$S$9:$S$36)</f>
        <v>10</v>
      </c>
      <c r="V18" s="377">
        <f>T18</f>
        <v>10</v>
      </c>
    </row>
    <row r="19" spans="1:22" ht="15.75" thickBot="1" x14ac:dyDescent="0.3">
      <c r="A19" s="895" t="s">
        <v>142</v>
      </c>
      <c r="B19" s="924" t="s">
        <v>62</v>
      </c>
      <c r="C19" s="925">
        <v>2002</v>
      </c>
      <c r="D19" s="914" t="s">
        <v>138</v>
      </c>
      <c r="E19" s="210">
        <v>30</v>
      </c>
      <c r="F19" s="1194">
        <f>E19*1.5</f>
        <v>45</v>
      </c>
      <c r="G19" s="803"/>
      <c r="H19" s="851">
        <v>6.52</v>
      </c>
      <c r="I19" s="852">
        <v>7.17</v>
      </c>
      <c r="J19" s="819">
        <v>7.54</v>
      </c>
      <c r="K19" s="1197">
        <v>35</v>
      </c>
      <c r="L19" s="810"/>
      <c r="M19" s="302">
        <v>19</v>
      </c>
      <c r="N19" s="1200">
        <f>M19*3</f>
        <v>57</v>
      </c>
      <c r="O19" s="805"/>
      <c r="P19" s="209">
        <v>26</v>
      </c>
      <c r="Q19" s="1203">
        <f>P19*1.5</f>
        <v>39</v>
      </c>
      <c r="R19" s="807"/>
      <c r="S19" s="1206">
        <f>(F19+K19+N19+Q19)</f>
        <v>176</v>
      </c>
      <c r="T19" s="802">
        <f>RANK(S19,$S$9:$S$36)</f>
        <v>11</v>
      </c>
      <c r="V19" s="377">
        <f>T19</f>
        <v>11</v>
      </c>
    </row>
    <row r="20" spans="1:22" ht="15.75" thickBot="1" x14ac:dyDescent="0.3">
      <c r="A20" s="1035" t="s">
        <v>153</v>
      </c>
      <c r="B20" s="1043" t="s">
        <v>154</v>
      </c>
      <c r="C20" s="1044">
        <v>2001</v>
      </c>
      <c r="D20" s="962" t="s">
        <v>158</v>
      </c>
      <c r="E20" s="210">
        <v>24</v>
      </c>
      <c r="F20" s="1194">
        <f>E20*1.5</f>
        <v>36</v>
      </c>
      <c r="G20" s="803"/>
      <c r="H20" s="851"/>
      <c r="I20" s="852">
        <v>9.14</v>
      </c>
      <c r="J20" s="820">
        <v>9.25</v>
      </c>
      <c r="K20" s="1197">
        <v>69</v>
      </c>
      <c r="L20" s="805">
        <v>2</v>
      </c>
      <c r="M20" s="302">
        <v>15</v>
      </c>
      <c r="N20" s="1200">
        <f>M20*3</f>
        <v>45</v>
      </c>
      <c r="O20" s="805"/>
      <c r="P20" s="209">
        <v>15</v>
      </c>
      <c r="Q20" s="1203">
        <f>P20*1.5</f>
        <v>22.5</v>
      </c>
      <c r="R20" s="807"/>
      <c r="S20" s="1206">
        <f>(F20+K20+N20+Q20)</f>
        <v>172.5</v>
      </c>
      <c r="T20" s="802">
        <f>RANK(S20,$S$9:$S$36)</f>
        <v>12</v>
      </c>
      <c r="V20" s="377">
        <f>T20</f>
        <v>12</v>
      </c>
    </row>
    <row r="21" spans="1:22" ht="15.75" thickBot="1" x14ac:dyDescent="0.3">
      <c r="A21" s="1067" t="s">
        <v>86</v>
      </c>
      <c r="B21" s="1068" t="s">
        <v>87</v>
      </c>
      <c r="C21" s="1073">
        <v>2000</v>
      </c>
      <c r="D21" s="919" t="s">
        <v>20</v>
      </c>
      <c r="E21" s="210">
        <v>21</v>
      </c>
      <c r="F21" s="1194">
        <f>E21*1.5</f>
        <v>31.5</v>
      </c>
      <c r="G21" s="803"/>
      <c r="H21" s="851">
        <v>8</v>
      </c>
      <c r="I21" s="852"/>
      <c r="J21" s="821">
        <v>7.77</v>
      </c>
      <c r="K21" s="1197">
        <v>45</v>
      </c>
      <c r="L21" s="810"/>
      <c r="M21" s="302">
        <v>19</v>
      </c>
      <c r="N21" s="1200">
        <f>M21*3</f>
        <v>57</v>
      </c>
      <c r="O21" s="805"/>
      <c r="P21" s="209">
        <v>25</v>
      </c>
      <c r="Q21" s="1203">
        <f>P21*1.5</f>
        <v>37.5</v>
      </c>
      <c r="R21" s="807"/>
      <c r="S21" s="1206">
        <f>(F21+K21+N21+Q21)</f>
        <v>171</v>
      </c>
      <c r="T21" s="802">
        <f>RANK(S21,$S$9:$S$36)</f>
        <v>13</v>
      </c>
      <c r="V21" s="377">
        <f>T21</f>
        <v>13</v>
      </c>
    </row>
    <row r="22" spans="1:22" ht="15.75" thickBot="1" x14ac:dyDescent="0.3">
      <c r="A22" s="916" t="s">
        <v>69</v>
      </c>
      <c r="B22" s="908" t="s">
        <v>61</v>
      </c>
      <c r="C22" s="909">
        <v>2001</v>
      </c>
      <c r="D22" s="976" t="s">
        <v>91</v>
      </c>
      <c r="E22" s="210">
        <v>30</v>
      </c>
      <c r="F22" s="1194">
        <f>E22*1.5</f>
        <v>45</v>
      </c>
      <c r="G22" s="803"/>
      <c r="H22" s="851">
        <v>8.3699999999999992</v>
      </c>
      <c r="I22" s="852">
        <v>8.06</v>
      </c>
      <c r="J22" s="819">
        <v>8.4</v>
      </c>
      <c r="K22" s="1197">
        <v>53</v>
      </c>
      <c r="L22" s="810"/>
      <c r="M22" s="302">
        <v>12</v>
      </c>
      <c r="N22" s="1200">
        <f>M22*3</f>
        <v>36</v>
      </c>
      <c r="O22" s="805"/>
      <c r="P22" s="209">
        <v>24</v>
      </c>
      <c r="Q22" s="1203">
        <f>P22*1.5</f>
        <v>36</v>
      </c>
      <c r="R22" s="807"/>
      <c r="S22" s="1207">
        <f>(F22+K22+N22+Q22)</f>
        <v>170</v>
      </c>
      <c r="T22" s="802">
        <f>RANK(S22,$S$9:$S$36)</f>
        <v>14</v>
      </c>
      <c r="V22" s="377">
        <f>T22</f>
        <v>14</v>
      </c>
    </row>
    <row r="23" spans="1:22" ht="15.75" thickBot="1" x14ac:dyDescent="0.3">
      <c r="A23" s="895" t="s">
        <v>155</v>
      </c>
      <c r="B23" s="904" t="s">
        <v>156</v>
      </c>
      <c r="C23" s="1073">
        <v>2000</v>
      </c>
      <c r="D23" s="955" t="s">
        <v>158</v>
      </c>
      <c r="E23" s="210">
        <v>26</v>
      </c>
      <c r="F23" s="1194">
        <f>E23*1.5</f>
        <v>39</v>
      </c>
      <c r="G23" s="803"/>
      <c r="H23" s="851">
        <v>8.19</v>
      </c>
      <c r="I23" s="852">
        <v>8.36</v>
      </c>
      <c r="J23" s="819">
        <v>8.3699999999999992</v>
      </c>
      <c r="K23" s="1197">
        <v>51</v>
      </c>
      <c r="L23" s="810"/>
      <c r="M23" s="302">
        <v>15</v>
      </c>
      <c r="N23" s="1200">
        <f>M23*3</f>
        <v>45</v>
      </c>
      <c r="O23" s="805"/>
      <c r="P23" s="209">
        <v>23</v>
      </c>
      <c r="Q23" s="1203">
        <f>P23*1.5</f>
        <v>34.5</v>
      </c>
      <c r="R23" s="807"/>
      <c r="S23" s="1206">
        <f>(F23+K23+N23+Q23)</f>
        <v>169.5</v>
      </c>
      <c r="T23" s="802">
        <f>RANK(S23,$S$9:$S$36)</f>
        <v>15</v>
      </c>
      <c r="V23" s="377">
        <f>T23</f>
        <v>15</v>
      </c>
    </row>
    <row r="24" spans="1:22" ht="15.75" thickBot="1" x14ac:dyDescent="0.3">
      <c r="A24" s="963" t="s">
        <v>107</v>
      </c>
      <c r="B24" s="1042" t="s">
        <v>82</v>
      </c>
      <c r="C24" s="1037">
        <v>2000</v>
      </c>
      <c r="D24" s="965" t="s">
        <v>79</v>
      </c>
      <c r="E24" s="210">
        <v>27</v>
      </c>
      <c r="F24" s="1194">
        <f>E24*1.5</f>
        <v>40.5</v>
      </c>
      <c r="G24" s="803"/>
      <c r="H24" s="851">
        <v>7.81</v>
      </c>
      <c r="I24" s="852">
        <v>7.9</v>
      </c>
      <c r="J24" s="819">
        <v>7.91</v>
      </c>
      <c r="K24" s="1197">
        <v>43</v>
      </c>
      <c r="L24" s="810"/>
      <c r="M24" s="302">
        <v>17</v>
      </c>
      <c r="N24" s="1194">
        <f>M24*3</f>
        <v>51</v>
      </c>
      <c r="O24" s="805"/>
      <c r="P24" s="209">
        <v>18</v>
      </c>
      <c r="Q24" s="1203">
        <f>P24*1.5</f>
        <v>27</v>
      </c>
      <c r="R24" s="807"/>
      <c r="S24" s="1206">
        <f>(F24+K24+N24+Q24)</f>
        <v>161.5</v>
      </c>
      <c r="T24" s="802">
        <f>RANK(S24,$S$9:$S$36)</f>
        <v>16</v>
      </c>
      <c r="V24" s="377">
        <f>T24</f>
        <v>16</v>
      </c>
    </row>
    <row r="25" spans="1:22" ht="15.75" thickBot="1" x14ac:dyDescent="0.3">
      <c r="A25" s="958" t="s">
        <v>161</v>
      </c>
      <c r="B25" s="1070" t="s">
        <v>162</v>
      </c>
      <c r="C25" s="975">
        <v>2001</v>
      </c>
      <c r="D25" s="1078" t="s">
        <v>20</v>
      </c>
      <c r="E25" s="210">
        <v>22</v>
      </c>
      <c r="F25" s="1194">
        <f>E25*1.5</f>
        <v>33</v>
      </c>
      <c r="G25" s="803"/>
      <c r="H25" s="851">
        <v>7.39</v>
      </c>
      <c r="I25" s="852">
        <v>7.77</v>
      </c>
      <c r="J25" s="819">
        <v>7.67</v>
      </c>
      <c r="K25" s="1197">
        <v>39</v>
      </c>
      <c r="L25" s="805"/>
      <c r="M25" s="302">
        <v>15</v>
      </c>
      <c r="N25" s="1194">
        <f>M25*3</f>
        <v>45</v>
      </c>
      <c r="O25" s="805"/>
      <c r="P25" s="209">
        <v>26</v>
      </c>
      <c r="Q25" s="1203">
        <f>P25*1.5</f>
        <v>39</v>
      </c>
      <c r="R25" s="807"/>
      <c r="S25" s="1206">
        <f>(F25+K25+N25+Q25)</f>
        <v>156</v>
      </c>
      <c r="T25" s="802">
        <f>RANK(S25,$S$9:$S$36)</f>
        <v>17</v>
      </c>
      <c r="V25" s="377">
        <f>T25</f>
        <v>17</v>
      </c>
    </row>
    <row r="26" spans="1:22" ht="15.75" thickBot="1" x14ac:dyDescent="0.3">
      <c r="A26" s="920" t="s">
        <v>139</v>
      </c>
      <c r="B26" s="1069" t="s">
        <v>110</v>
      </c>
      <c r="C26" s="1074">
        <v>1999</v>
      </c>
      <c r="D26" s="923" t="s">
        <v>84</v>
      </c>
      <c r="E26" s="210">
        <v>21</v>
      </c>
      <c r="F26" s="1194">
        <f>E26*1.5</f>
        <v>31.5</v>
      </c>
      <c r="G26" s="803"/>
      <c r="H26" s="851">
        <v>6.85</v>
      </c>
      <c r="I26" s="852">
        <v>7.3</v>
      </c>
      <c r="J26" s="819">
        <v>7.27</v>
      </c>
      <c r="K26" s="1197">
        <v>33</v>
      </c>
      <c r="L26" s="810"/>
      <c r="M26" s="302">
        <v>19</v>
      </c>
      <c r="N26" s="1200">
        <f>M26*3</f>
        <v>57</v>
      </c>
      <c r="O26" s="805"/>
      <c r="P26" s="209">
        <v>18</v>
      </c>
      <c r="Q26" s="1203">
        <f>P26*1.5</f>
        <v>27</v>
      </c>
      <c r="R26" s="807"/>
      <c r="S26" s="1207">
        <f>(F26+K26+N26+Q26)</f>
        <v>148.5</v>
      </c>
      <c r="T26" s="802">
        <f>RANK(S26,$S$9:$S$36)</f>
        <v>18</v>
      </c>
      <c r="V26" s="377">
        <f>T26</f>
        <v>18</v>
      </c>
    </row>
    <row r="27" spans="1:22" ht="15.75" thickBot="1" x14ac:dyDescent="0.3">
      <c r="A27" s="911" t="s">
        <v>164</v>
      </c>
      <c r="B27" s="1072" t="s">
        <v>165</v>
      </c>
      <c r="C27" s="1075">
        <v>2000</v>
      </c>
      <c r="D27" s="955" t="s">
        <v>84</v>
      </c>
      <c r="E27" s="210">
        <v>18</v>
      </c>
      <c r="F27" s="1194">
        <f>E27*1.5</f>
        <v>27</v>
      </c>
      <c r="G27" s="803"/>
      <c r="H27" s="851">
        <v>7.41</v>
      </c>
      <c r="I27" s="852"/>
      <c r="J27" s="820"/>
      <c r="K27" s="1197">
        <v>34</v>
      </c>
      <c r="L27" s="810"/>
      <c r="M27" s="302">
        <v>19</v>
      </c>
      <c r="N27" s="1200">
        <f>M27*3</f>
        <v>57</v>
      </c>
      <c r="O27" s="805"/>
      <c r="P27" s="209">
        <v>19</v>
      </c>
      <c r="Q27" s="1203">
        <f>P27*1.5</f>
        <v>28.5</v>
      </c>
      <c r="R27" s="807"/>
      <c r="S27" s="1206">
        <f>(F27+K27+N27+Q27)</f>
        <v>146.5</v>
      </c>
      <c r="T27" s="802">
        <f>RANK(S27,$S$9:$S$36)</f>
        <v>19</v>
      </c>
      <c r="V27" s="377">
        <f>T27</f>
        <v>19</v>
      </c>
    </row>
    <row r="28" spans="1:22" ht="15.75" thickBot="1" x14ac:dyDescent="0.3">
      <c r="A28" s="963" t="s">
        <v>76</v>
      </c>
      <c r="B28" s="1185" t="s">
        <v>77</v>
      </c>
      <c r="C28" s="964">
        <v>1999</v>
      </c>
      <c r="D28" s="965" t="s">
        <v>79</v>
      </c>
      <c r="E28" s="210">
        <v>25</v>
      </c>
      <c r="F28" s="1194">
        <f>E28*1.5</f>
        <v>37.5</v>
      </c>
      <c r="G28" s="803"/>
      <c r="H28" s="851">
        <v>7.79</v>
      </c>
      <c r="I28" s="852">
        <v>7.93</v>
      </c>
      <c r="J28" s="821">
        <v>8.1</v>
      </c>
      <c r="K28" s="1197">
        <v>47</v>
      </c>
      <c r="L28" s="805"/>
      <c r="M28" s="302">
        <v>15</v>
      </c>
      <c r="N28" s="1200">
        <f>M28*3</f>
        <v>45</v>
      </c>
      <c r="O28" s="805"/>
      <c r="P28" s="209">
        <v>11</v>
      </c>
      <c r="Q28" s="1203">
        <f>P28*1.5</f>
        <v>16.5</v>
      </c>
      <c r="R28" s="807"/>
      <c r="S28" s="1207">
        <f>(F28+K28+N28+Q28)</f>
        <v>146</v>
      </c>
      <c r="T28" s="802">
        <f>RANK(S28,$S$9:$S$36)</f>
        <v>20</v>
      </c>
      <c r="V28" s="377">
        <f>T28</f>
        <v>20</v>
      </c>
    </row>
    <row r="29" spans="1:22" ht="15.75" thickBot="1" x14ac:dyDescent="0.3">
      <c r="A29" s="926" t="s">
        <v>88</v>
      </c>
      <c r="B29" s="927" t="s">
        <v>90</v>
      </c>
      <c r="C29" s="928">
        <v>2000</v>
      </c>
      <c r="D29" s="955" t="s">
        <v>92</v>
      </c>
      <c r="E29" s="210">
        <v>16</v>
      </c>
      <c r="F29" s="1194">
        <f>E29*1.5</f>
        <v>24</v>
      </c>
      <c r="G29" s="803"/>
      <c r="H29" s="851">
        <v>7.16</v>
      </c>
      <c r="I29" s="852">
        <v>7.16</v>
      </c>
      <c r="J29" s="821">
        <v>7.31</v>
      </c>
      <c r="K29" s="1197">
        <v>33</v>
      </c>
      <c r="L29" s="810"/>
      <c r="M29" s="302">
        <v>15</v>
      </c>
      <c r="N29" s="1200">
        <f>M29*3</f>
        <v>45</v>
      </c>
      <c r="O29" s="805"/>
      <c r="P29" s="209">
        <v>17</v>
      </c>
      <c r="Q29" s="1203">
        <f>P29*1.5</f>
        <v>25.5</v>
      </c>
      <c r="R29" s="807"/>
      <c r="S29" s="1206">
        <f>(F29+K29+N29+Q29)</f>
        <v>127.5</v>
      </c>
      <c r="T29" s="802">
        <f>RANK(S29,$S$9:$S$36)</f>
        <v>21</v>
      </c>
      <c r="V29" s="377">
        <f>T29</f>
        <v>21</v>
      </c>
    </row>
    <row r="30" spans="1:22" ht="15.75" thickBot="1" x14ac:dyDescent="0.3">
      <c r="A30" s="926" t="s">
        <v>141</v>
      </c>
      <c r="B30" s="939" t="s">
        <v>82</v>
      </c>
      <c r="C30" s="937">
        <v>2001</v>
      </c>
      <c r="D30" s="914" t="s">
        <v>138</v>
      </c>
      <c r="E30" s="210">
        <v>16</v>
      </c>
      <c r="F30" s="1194">
        <f>E30*1.5</f>
        <v>24</v>
      </c>
      <c r="G30" s="803"/>
      <c r="H30" s="851"/>
      <c r="I30" s="852">
        <v>7.8</v>
      </c>
      <c r="J30" s="821">
        <v>8.0299999999999994</v>
      </c>
      <c r="K30" s="1197">
        <v>45</v>
      </c>
      <c r="L30" s="810"/>
      <c r="M30" s="302">
        <v>12</v>
      </c>
      <c r="N30" s="1200">
        <f>M30*3</f>
        <v>36</v>
      </c>
      <c r="O30" s="805"/>
      <c r="P30" s="209">
        <v>14</v>
      </c>
      <c r="Q30" s="1203">
        <f>P30*1.5</f>
        <v>21</v>
      </c>
      <c r="R30" s="807"/>
      <c r="S30" s="1207">
        <f>(F30+K30+N30+Q30)</f>
        <v>126</v>
      </c>
      <c r="T30" s="802">
        <f>RANK(S30,$S$9:$S$36)</f>
        <v>22</v>
      </c>
      <c r="V30" s="377">
        <f>T30</f>
        <v>22</v>
      </c>
    </row>
    <row r="31" spans="1:22" ht="15.75" thickBot="1" x14ac:dyDescent="0.3">
      <c r="A31" s="900" t="s">
        <v>159</v>
      </c>
      <c r="B31" s="901" t="s">
        <v>160</v>
      </c>
      <c r="C31" s="902"/>
      <c r="D31" s="903" t="s">
        <v>92</v>
      </c>
      <c r="E31" s="210">
        <v>12</v>
      </c>
      <c r="F31" s="1194">
        <f>E31*1.5</f>
        <v>18</v>
      </c>
      <c r="G31" s="803"/>
      <c r="H31" s="851">
        <v>7.99</v>
      </c>
      <c r="I31" s="852">
        <v>8.16</v>
      </c>
      <c r="J31" s="821">
        <v>8.1999999999999993</v>
      </c>
      <c r="K31" s="1197">
        <v>49</v>
      </c>
      <c r="L31" s="810"/>
      <c r="M31" s="302">
        <v>12</v>
      </c>
      <c r="N31" s="1200">
        <f>M31*3</f>
        <v>36</v>
      </c>
      <c r="O31" s="805"/>
      <c r="P31" s="209">
        <v>12</v>
      </c>
      <c r="Q31" s="1203">
        <f>P31*1.5</f>
        <v>18</v>
      </c>
      <c r="R31" s="807"/>
      <c r="S31" s="1206">
        <f>(F31+K31+N31+Q31)</f>
        <v>121</v>
      </c>
      <c r="T31" s="802">
        <f>RANK(S31,$S$9:$S$36)</f>
        <v>23</v>
      </c>
      <c r="V31" s="377">
        <f>T31</f>
        <v>23</v>
      </c>
    </row>
    <row r="32" spans="1:22" ht="15.75" thickBot="1" x14ac:dyDescent="0.3">
      <c r="A32" s="963" t="s">
        <v>78</v>
      </c>
      <c r="B32" s="1042" t="s">
        <v>19</v>
      </c>
      <c r="C32" s="1037">
        <v>2000</v>
      </c>
      <c r="D32" s="1187" t="s">
        <v>79</v>
      </c>
      <c r="E32" s="210">
        <v>14</v>
      </c>
      <c r="F32" s="1194">
        <f>E32*1.5</f>
        <v>21</v>
      </c>
      <c r="G32" s="803"/>
      <c r="H32" s="851"/>
      <c r="I32" s="852">
        <v>7.65</v>
      </c>
      <c r="J32" s="819">
        <v>7.8</v>
      </c>
      <c r="K32" s="1197">
        <v>41</v>
      </c>
      <c r="L32" s="805"/>
      <c r="M32" s="302">
        <v>13</v>
      </c>
      <c r="N32" s="1200">
        <f>M32*3</f>
        <v>39</v>
      </c>
      <c r="O32" s="805"/>
      <c r="P32" s="209">
        <v>11</v>
      </c>
      <c r="Q32" s="1203">
        <f>P32*1.5</f>
        <v>16.5</v>
      </c>
      <c r="R32" s="807"/>
      <c r="S32" s="1206">
        <f>(F32+K32+N32+Q32)</f>
        <v>117.5</v>
      </c>
      <c r="T32" s="802">
        <f>RANK(S32,$S$9:$S$36)</f>
        <v>24</v>
      </c>
      <c r="V32" s="377">
        <f>T32</f>
        <v>24</v>
      </c>
    </row>
    <row r="33" spans="1:22" ht="15.75" thickBot="1" x14ac:dyDescent="0.3">
      <c r="A33" s="1067" t="s">
        <v>144</v>
      </c>
      <c r="B33" s="1068" t="s">
        <v>157</v>
      </c>
      <c r="C33" s="1073">
        <v>2001</v>
      </c>
      <c r="D33" s="919" t="s">
        <v>158</v>
      </c>
      <c r="E33" s="210">
        <v>18</v>
      </c>
      <c r="F33" s="1194">
        <f>E33*1.5</f>
        <v>27</v>
      </c>
      <c r="G33" s="803"/>
      <c r="H33" s="851">
        <v>6.7</v>
      </c>
      <c r="I33" s="852"/>
      <c r="J33" s="820"/>
      <c r="K33" s="1197">
        <v>27</v>
      </c>
      <c r="L33" s="810"/>
      <c r="M33" s="302">
        <v>13</v>
      </c>
      <c r="N33" s="1200">
        <f>M33*3</f>
        <v>39</v>
      </c>
      <c r="O33" s="805"/>
      <c r="P33" s="209">
        <v>16</v>
      </c>
      <c r="Q33" s="1203">
        <f>P33*1.5</f>
        <v>24</v>
      </c>
      <c r="R33" s="807"/>
      <c r="S33" s="1206">
        <f>(F33+K33+N33+Q33)</f>
        <v>117</v>
      </c>
      <c r="T33" s="802">
        <f>RANK(S33,$S$9:$S$36)</f>
        <v>25</v>
      </c>
      <c r="V33" s="377">
        <f>T33</f>
        <v>25</v>
      </c>
    </row>
    <row r="34" spans="1:22" ht="15.75" thickBot="1" x14ac:dyDescent="0.3">
      <c r="A34" s="900" t="s">
        <v>140</v>
      </c>
      <c r="B34" s="901" t="s">
        <v>77</v>
      </c>
      <c r="C34" s="902">
        <v>2000</v>
      </c>
      <c r="D34" s="1094" t="s">
        <v>138</v>
      </c>
      <c r="E34" s="210">
        <v>14</v>
      </c>
      <c r="F34" s="1194">
        <f>E34*1.5</f>
        <v>21</v>
      </c>
      <c r="G34" s="803"/>
      <c r="H34" s="851">
        <v>7.66</v>
      </c>
      <c r="I34" s="852"/>
      <c r="J34" s="819">
        <v>7.33</v>
      </c>
      <c r="K34" s="1197">
        <v>39</v>
      </c>
      <c r="L34" s="810"/>
      <c r="M34" s="302">
        <v>12</v>
      </c>
      <c r="N34" s="1194">
        <f>M34*3</f>
        <v>36</v>
      </c>
      <c r="O34" s="805"/>
      <c r="P34" s="209">
        <v>2</v>
      </c>
      <c r="Q34" s="1203">
        <f>P34*1.5</f>
        <v>3</v>
      </c>
      <c r="R34" s="807"/>
      <c r="S34" s="1206">
        <f>(F34+K34+N34+Q34)</f>
        <v>99</v>
      </c>
      <c r="T34" s="802">
        <f>RANK(S34,$S$9:$S$36)</f>
        <v>26</v>
      </c>
      <c r="V34" s="377">
        <f>T34</f>
        <v>26</v>
      </c>
    </row>
    <row r="35" spans="1:22" ht="15.75" thickBot="1" x14ac:dyDescent="0.3">
      <c r="A35" s="916" t="s">
        <v>143</v>
      </c>
      <c r="B35" s="908" t="s">
        <v>80</v>
      </c>
      <c r="C35" s="909">
        <v>2000</v>
      </c>
      <c r="D35" s="935" t="s">
        <v>138</v>
      </c>
      <c r="E35" s="210">
        <v>15</v>
      </c>
      <c r="F35" s="1194">
        <f>E35*1.5</f>
        <v>22.5</v>
      </c>
      <c r="G35" s="803"/>
      <c r="H35" s="851"/>
      <c r="I35" s="852">
        <v>6.6</v>
      </c>
      <c r="J35" s="819">
        <v>7.07</v>
      </c>
      <c r="K35" s="1197">
        <v>30</v>
      </c>
      <c r="L35" s="810"/>
      <c r="M35" s="302">
        <v>11</v>
      </c>
      <c r="N35" s="1200">
        <f>M35*3</f>
        <v>33</v>
      </c>
      <c r="O35" s="805"/>
      <c r="P35" s="209">
        <v>9</v>
      </c>
      <c r="Q35" s="1203">
        <f>P35*1.5</f>
        <v>13.5</v>
      </c>
      <c r="R35" s="807"/>
      <c r="S35" s="1206">
        <f>(F35+K35+N35+Q35)</f>
        <v>99</v>
      </c>
      <c r="T35" s="802">
        <f>RANK(S35,$S$9:$S$36)</f>
        <v>26</v>
      </c>
      <c r="V35" s="377">
        <f>T35</f>
        <v>26</v>
      </c>
    </row>
    <row r="36" spans="1:22" ht="15.75" thickBot="1" x14ac:dyDescent="0.3">
      <c r="A36" s="895" t="s">
        <v>108</v>
      </c>
      <c r="B36" s="904" t="s">
        <v>52</v>
      </c>
      <c r="C36" s="905">
        <v>2000</v>
      </c>
      <c r="D36" s="938" t="s">
        <v>79</v>
      </c>
      <c r="E36" s="210"/>
      <c r="F36" s="1194">
        <f>E36*1.5</f>
        <v>0</v>
      </c>
      <c r="G36" s="803"/>
      <c r="H36" s="851"/>
      <c r="I36" s="852"/>
      <c r="J36" s="819"/>
      <c r="K36" s="1197"/>
      <c r="L36" s="810"/>
      <c r="M36" s="302"/>
      <c r="N36" s="1200">
        <f>M36*3</f>
        <v>0</v>
      </c>
      <c r="O36" s="805"/>
      <c r="P36" s="209"/>
      <c r="Q36" s="1203">
        <f>P36*1.5</f>
        <v>0</v>
      </c>
      <c r="R36" s="807"/>
      <c r="S36" s="1206">
        <f>(F36+K36+N36+Q36)</f>
        <v>0</v>
      </c>
      <c r="T36" s="802">
        <f>RANK(S36,$S$9:$S$36)</f>
        <v>28</v>
      </c>
      <c r="V36" s="377">
        <f>T36</f>
        <v>28</v>
      </c>
    </row>
    <row r="37" spans="1:22" ht="15.75" thickBot="1" x14ac:dyDescent="0.3">
      <c r="A37" s="198"/>
      <c r="B37" s="875"/>
      <c r="C37" s="878"/>
      <c r="D37" s="859"/>
      <c r="E37" s="210"/>
      <c r="F37" s="1194">
        <f t="shared" ref="F9:F44" si="0">E37*1.5</f>
        <v>0</v>
      </c>
      <c r="G37" s="803"/>
      <c r="H37" s="851"/>
      <c r="I37" s="852"/>
      <c r="J37" s="820"/>
      <c r="K37" s="1197"/>
      <c r="L37" s="805"/>
      <c r="M37" s="302"/>
      <c r="N37" s="1200">
        <f t="shared" ref="N9:N44" si="1">M37*3</f>
        <v>0</v>
      </c>
      <c r="O37" s="805"/>
      <c r="P37" s="209"/>
      <c r="Q37" s="1203">
        <f t="shared" ref="Q9:Q44" si="2">P37*1.5</f>
        <v>0</v>
      </c>
      <c r="R37" s="807"/>
      <c r="S37" s="1206">
        <f t="shared" ref="S9:S44" si="3">(F37+K37+N37+Q37)</f>
        <v>0</v>
      </c>
      <c r="T37" s="808">
        <f t="shared" ref="T37:T44" si="4">RANK(S37,$S$9:$S$60)</f>
        <v>28</v>
      </c>
      <c r="V37" s="377">
        <f t="shared" ref="V9:V44" si="5">T37</f>
        <v>28</v>
      </c>
    </row>
    <row r="38" spans="1:22" ht="15.75" thickBot="1" x14ac:dyDescent="0.3">
      <c r="A38" s="158"/>
      <c r="B38" s="400"/>
      <c r="C38" s="135"/>
      <c r="D38" s="403"/>
      <c r="E38" s="210"/>
      <c r="F38" s="1194">
        <f t="shared" si="0"/>
        <v>0</v>
      </c>
      <c r="G38" s="803"/>
      <c r="H38" s="851"/>
      <c r="I38" s="852"/>
      <c r="J38" s="821"/>
      <c r="K38" s="1197"/>
      <c r="L38" s="810"/>
      <c r="M38" s="302"/>
      <c r="N38" s="1200">
        <f t="shared" si="1"/>
        <v>0</v>
      </c>
      <c r="O38" s="805"/>
      <c r="P38" s="209"/>
      <c r="Q38" s="1203">
        <f t="shared" si="2"/>
        <v>0</v>
      </c>
      <c r="R38" s="807"/>
      <c r="S38" s="1207">
        <f t="shared" si="3"/>
        <v>0</v>
      </c>
      <c r="T38" s="808">
        <f t="shared" si="4"/>
        <v>28</v>
      </c>
      <c r="V38" s="377">
        <f t="shared" si="5"/>
        <v>28</v>
      </c>
    </row>
    <row r="39" spans="1:22" ht="15.75" thickBot="1" x14ac:dyDescent="0.3">
      <c r="A39" s="158"/>
      <c r="B39" s="400"/>
      <c r="C39" s="135"/>
      <c r="D39" s="286"/>
      <c r="E39" s="210"/>
      <c r="F39" s="1194">
        <f t="shared" si="0"/>
        <v>0</v>
      </c>
      <c r="G39" s="803"/>
      <c r="H39" s="851"/>
      <c r="I39" s="852"/>
      <c r="J39" s="821"/>
      <c r="K39" s="1197"/>
      <c r="L39" s="810"/>
      <c r="M39" s="302"/>
      <c r="N39" s="1200">
        <f t="shared" si="1"/>
        <v>0</v>
      </c>
      <c r="O39" s="805"/>
      <c r="P39" s="209"/>
      <c r="Q39" s="1203">
        <f t="shared" si="2"/>
        <v>0</v>
      </c>
      <c r="R39" s="807"/>
      <c r="S39" s="1207">
        <f t="shared" si="3"/>
        <v>0</v>
      </c>
      <c r="T39" s="808">
        <f t="shared" si="4"/>
        <v>28</v>
      </c>
      <c r="V39" s="377">
        <f t="shared" si="5"/>
        <v>28</v>
      </c>
    </row>
    <row r="40" spans="1:22" ht="15.75" thickBot="1" x14ac:dyDescent="0.3">
      <c r="A40" s="855"/>
      <c r="B40" s="856"/>
      <c r="C40" s="857"/>
      <c r="D40" s="858"/>
      <c r="E40" s="210"/>
      <c r="F40" s="1194">
        <f t="shared" si="0"/>
        <v>0</v>
      </c>
      <c r="G40" s="803"/>
      <c r="H40" s="851"/>
      <c r="I40" s="852"/>
      <c r="J40" s="819"/>
      <c r="K40" s="1197"/>
      <c r="L40" s="810"/>
      <c r="M40" s="302"/>
      <c r="N40" s="1194">
        <f t="shared" si="1"/>
        <v>0</v>
      </c>
      <c r="O40" s="805"/>
      <c r="P40" s="209"/>
      <c r="Q40" s="1203">
        <f t="shared" si="2"/>
        <v>0</v>
      </c>
      <c r="R40" s="807"/>
      <c r="S40" s="1206">
        <f t="shared" si="3"/>
        <v>0</v>
      </c>
      <c r="T40" s="808">
        <f t="shared" si="4"/>
        <v>28</v>
      </c>
      <c r="V40" s="377">
        <f t="shared" si="5"/>
        <v>28</v>
      </c>
    </row>
    <row r="41" spans="1:22" ht="15.75" thickBot="1" x14ac:dyDescent="0.3">
      <c r="A41" s="198" t="s">
        <v>144</v>
      </c>
      <c r="B41" s="874" t="s">
        <v>82</v>
      </c>
      <c r="C41" s="877">
        <v>2006</v>
      </c>
      <c r="D41" s="421" t="s">
        <v>93</v>
      </c>
      <c r="E41" s="210"/>
      <c r="F41" s="1194">
        <f t="shared" si="0"/>
        <v>0</v>
      </c>
      <c r="G41" s="803"/>
      <c r="H41" s="851"/>
      <c r="I41" s="852"/>
      <c r="J41" s="819"/>
      <c r="K41" s="1197"/>
      <c r="L41" s="805"/>
      <c r="M41" s="302"/>
      <c r="N41" s="1200">
        <f t="shared" si="1"/>
        <v>0</v>
      </c>
      <c r="O41" s="805"/>
      <c r="P41" s="209"/>
      <c r="Q41" s="1203">
        <f t="shared" si="2"/>
        <v>0</v>
      </c>
      <c r="R41" s="807"/>
      <c r="S41" s="1206">
        <f t="shared" si="3"/>
        <v>0</v>
      </c>
      <c r="T41" s="808">
        <f t="shared" si="4"/>
        <v>28</v>
      </c>
      <c r="V41" s="377">
        <f t="shared" si="5"/>
        <v>28</v>
      </c>
    </row>
    <row r="42" spans="1:22" ht="15.75" thickBot="1" x14ac:dyDescent="0.3">
      <c r="A42" s="158" t="s">
        <v>145</v>
      </c>
      <c r="B42" s="400" t="s">
        <v>61</v>
      </c>
      <c r="C42" s="135">
        <v>2006</v>
      </c>
      <c r="D42" s="237" t="s">
        <v>93</v>
      </c>
      <c r="E42" s="210"/>
      <c r="F42" s="1194">
        <f t="shared" si="0"/>
        <v>0</v>
      </c>
      <c r="G42" s="803"/>
      <c r="H42" s="851"/>
      <c r="I42" s="852"/>
      <c r="J42" s="820"/>
      <c r="K42" s="1197"/>
      <c r="L42" s="805"/>
      <c r="M42" s="302"/>
      <c r="N42" s="1200">
        <f t="shared" si="1"/>
        <v>0</v>
      </c>
      <c r="O42" s="805"/>
      <c r="P42" s="209"/>
      <c r="Q42" s="1203">
        <f t="shared" si="2"/>
        <v>0</v>
      </c>
      <c r="R42" s="807"/>
      <c r="S42" s="1206">
        <f t="shared" si="3"/>
        <v>0</v>
      </c>
      <c r="T42" s="808">
        <f t="shared" si="4"/>
        <v>28</v>
      </c>
      <c r="V42" s="377">
        <f t="shared" si="5"/>
        <v>28</v>
      </c>
    </row>
    <row r="43" spans="1:22" ht="15.75" thickBot="1" x14ac:dyDescent="0.3">
      <c r="A43" s="158" t="s">
        <v>146</v>
      </c>
      <c r="B43" s="400" t="s">
        <v>147</v>
      </c>
      <c r="C43" s="135">
        <v>2006</v>
      </c>
      <c r="D43" s="237" t="s">
        <v>93</v>
      </c>
      <c r="E43" s="210"/>
      <c r="F43" s="1194">
        <f t="shared" si="0"/>
        <v>0</v>
      </c>
      <c r="G43" s="803"/>
      <c r="H43" s="851"/>
      <c r="I43" s="852"/>
      <c r="J43" s="821"/>
      <c r="K43" s="1197"/>
      <c r="L43" s="810"/>
      <c r="M43" s="302"/>
      <c r="N43" s="1194">
        <f t="shared" si="1"/>
        <v>0</v>
      </c>
      <c r="O43" s="805"/>
      <c r="P43" s="209"/>
      <c r="Q43" s="1203">
        <f t="shared" si="2"/>
        <v>0</v>
      </c>
      <c r="R43" s="807"/>
      <c r="S43" s="1206">
        <f t="shared" si="3"/>
        <v>0</v>
      </c>
      <c r="T43" s="808">
        <f t="shared" si="4"/>
        <v>28</v>
      </c>
      <c r="V43" s="377">
        <f t="shared" si="5"/>
        <v>28</v>
      </c>
    </row>
    <row r="44" spans="1:22" ht="15.75" thickBot="1" x14ac:dyDescent="0.3">
      <c r="A44" s="417"/>
      <c r="B44" s="876"/>
      <c r="C44" s="114"/>
      <c r="D44" s="413"/>
      <c r="E44" s="210"/>
      <c r="F44" s="1194">
        <f t="shared" si="0"/>
        <v>0</v>
      </c>
      <c r="G44" s="803"/>
      <c r="H44" s="804"/>
      <c r="I44" s="814"/>
      <c r="J44" s="821"/>
      <c r="K44" s="1197">
        <v>0</v>
      </c>
      <c r="L44" s="810"/>
      <c r="M44" s="302"/>
      <c r="N44" s="1194">
        <f t="shared" si="1"/>
        <v>0</v>
      </c>
      <c r="O44" s="805"/>
      <c r="P44" s="209"/>
      <c r="Q44" s="1203">
        <f t="shared" si="2"/>
        <v>0</v>
      </c>
      <c r="R44" s="807"/>
      <c r="S44" s="1206">
        <f t="shared" si="3"/>
        <v>0</v>
      </c>
      <c r="T44" s="808">
        <f t="shared" si="4"/>
        <v>28</v>
      </c>
      <c r="V44" s="377">
        <f t="shared" si="5"/>
        <v>28</v>
      </c>
    </row>
    <row r="45" spans="1:22" ht="15.75" thickBot="1" x14ac:dyDescent="0.3">
      <c r="A45" s="30"/>
      <c r="B45" s="393"/>
      <c r="C45" s="162"/>
      <c r="D45" s="291"/>
      <c r="E45" s="210"/>
      <c r="F45" s="1194">
        <f t="shared" ref="F45:F68" si="6">E45*1.5</f>
        <v>0</v>
      </c>
      <c r="G45" s="803"/>
      <c r="H45" s="804"/>
      <c r="I45" s="814"/>
      <c r="J45" s="821"/>
      <c r="K45" s="1197">
        <v>0</v>
      </c>
      <c r="L45" s="810"/>
      <c r="M45" s="302"/>
      <c r="N45" s="1194">
        <f t="shared" ref="N45:N68" si="7">M45*3</f>
        <v>0</v>
      </c>
      <c r="O45" s="805"/>
      <c r="P45" s="209"/>
      <c r="Q45" s="1203">
        <f t="shared" ref="Q45:Q68" si="8">P45*1.5</f>
        <v>0</v>
      </c>
      <c r="R45" s="807"/>
      <c r="S45" s="1206">
        <f t="shared" ref="S45:S68" si="9">(F45+K45+N45+Q45)</f>
        <v>0</v>
      </c>
      <c r="T45" s="808">
        <f t="shared" ref="T45:T60" si="10">RANK(S45,$S$9:$S$60)</f>
        <v>28</v>
      </c>
      <c r="V45" s="377">
        <f t="shared" ref="V45:V68" si="11">T45</f>
        <v>28</v>
      </c>
    </row>
    <row r="46" spans="1:22" ht="15.75" thickBot="1" x14ac:dyDescent="0.3">
      <c r="A46" s="158"/>
      <c r="B46" s="157"/>
      <c r="C46" s="135"/>
      <c r="D46" s="235"/>
      <c r="E46" s="210"/>
      <c r="F46" s="1194">
        <f t="shared" si="6"/>
        <v>0</v>
      </c>
      <c r="G46" s="803"/>
      <c r="H46" s="804"/>
      <c r="I46" s="814"/>
      <c r="J46" s="819"/>
      <c r="K46" s="1197">
        <v>0</v>
      </c>
      <c r="L46" s="810"/>
      <c r="M46" s="302"/>
      <c r="N46" s="1194">
        <f t="shared" si="7"/>
        <v>0</v>
      </c>
      <c r="O46" s="805"/>
      <c r="P46" s="209"/>
      <c r="Q46" s="1203">
        <f t="shared" si="8"/>
        <v>0</v>
      </c>
      <c r="R46" s="807"/>
      <c r="S46" s="1207">
        <f t="shared" si="9"/>
        <v>0</v>
      </c>
      <c r="T46" s="808">
        <f t="shared" si="10"/>
        <v>28</v>
      </c>
      <c r="V46" s="377">
        <f t="shared" si="11"/>
        <v>28</v>
      </c>
    </row>
    <row r="47" spans="1:22" ht="15.75" thickBot="1" x14ac:dyDescent="0.3">
      <c r="A47" s="158"/>
      <c r="B47" s="157"/>
      <c r="C47" s="135"/>
      <c r="D47" s="237"/>
      <c r="E47" s="210"/>
      <c r="F47" s="1194">
        <f t="shared" si="6"/>
        <v>0</v>
      </c>
      <c r="G47" s="803"/>
      <c r="H47" s="804"/>
      <c r="I47" s="814"/>
      <c r="J47" s="819"/>
      <c r="K47" s="1197">
        <v>0</v>
      </c>
      <c r="L47" s="810"/>
      <c r="M47" s="302"/>
      <c r="N47" s="1194">
        <f t="shared" si="7"/>
        <v>0</v>
      </c>
      <c r="O47" s="805"/>
      <c r="P47" s="209"/>
      <c r="Q47" s="1203">
        <f t="shared" si="8"/>
        <v>0</v>
      </c>
      <c r="R47" s="807"/>
      <c r="S47" s="1207">
        <f t="shared" si="9"/>
        <v>0</v>
      </c>
      <c r="T47" s="808">
        <f t="shared" si="10"/>
        <v>28</v>
      </c>
      <c r="V47" s="377">
        <f t="shared" si="11"/>
        <v>28</v>
      </c>
    </row>
    <row r="48" spans="1:22" ht="15.75" thickBot="1" x14ac:dyDescent="0.3">
      <c r="A48" s="217"/>
      <c r="B48" s="218"/>
      <c r="C48" s="219"/>
      <c r="D48" s="187"/>
      <c r="E48" s="210"/>
      <c r="F48" s="1194">
        <f t="shared" si="6"/>
        <v>0</v>
      </c>
      <c r="G48" s="803"/>
      <c r="H48" s="804"/>
      <c r="I48" s="814"/>
      <c r="J48" s="820"/>
      <c r="K48" s="1197">
        <v>0</v>
      </c>
      <c r="L48" s="810"/>
      <c r="M48" s="302"/>
      <c r="N48" s="1194">
        <f t="shared" si="7"/>
        <v>0</v>
      </c>
      <c r="O48" s="805"/>
      <c r="P48" s="209"/>
      <c r="Q48" s="1203">
        <f t="shared" si="8"/>
        <v>0</v>
      </c>
      <c r="R48" s="807"/>
      <c r="S48" s="1206">
        <f t="shared" si="9"/>
        <v>0</v>
      </c>
      <c r="T48" s="808">
        <f t="shared" si="10"/>
        <v>28</v>
      </c>
      <c r="V48" s="377">
        <f t="shared" si="11"/>
        <v>28</v>
      </c>
    </row>
    <row r="49" spans="1:22" ht="15.75" thickBot="1" x14ac:dyDescent="0.3">
      <c r="A49" s="29"/>
      <c r="B49" s="32"/>
      <c r="C49" s="34"/>
      <c r="D49" s="197"/>
      <c r="E49" s="210"/>
      <c r="F49" s="1194">
        <f t="shared" si="6"/>
        <v>0</v>
      </c>
      <c r="G49" s="803"/>
      <c r="H49" s="804"/>
      <c r="I49" s="814"/>
      <c r="J49" s="819"/>
      <c r="K49" s="1197">
        <v>0</v>
      </c>
      <c r="L49" s="810"/>
      <c r="M49" s="302"/>
      <c r="N49" s="1194">
        <f t="shared" si="7"/>
        <v>0</v>
      </c>
      <c r="O49" s="805"/>
      <c r="P49" s="209"/>
      <c r="Q49" s="1203">
        <f t="shared" si="8"/>
        <v>0</v>
      </c>
      <c r="R49" s="807"/>
      <c r="S49" s="1206">
        <f t="shared" si="9"/>
        <v>0</v>
      </c>
      <c r="T49" s="808">
        <f t="shared" si="10"/>
        <v>28</v>
      </c>
      <c r="V49" s="377">
        <f t="shared" si="11"/>
        <v>28</v>
      </c>
    </row>
    <row r="50" spans="1:22" ht="15.75" thickBot="1" x14ac:dyDescent="0.3">
      <c r="A50" s="28"/>
      <c r="B50" s="397"/>
      <c r="C50" s="401"/>
      <c r="D50" s="191"/>
      <c r="E50" s="210"/>
      <c r="F50" s="1194">
        <f t="shared" si="6"/>
        <v>0</v>
      </c>
      <c r="G50" s="803"/>
      <c r="H50" s="804"/>
      <c r="I50" s="814"/>
      <c r="J50" s="820"/>
      <c r="K50" s="1197">
        <v>0</v>
      </c>
      <c r="L50" s="810"/>
      <c r="M50" s="302"/>
      <c r="N50" s="1194">
        <f t="shared" si="7"/>
        <v>0</v>
      </c>
      <c r="O50" s="805"/>
      <c r="P50" s="209"/>
      <c r="Q50" s="1203">
        <f t="shared" si="8"/>
        <v>0</v>
      </c>
      <c r="R50" s="807"/>
      <c r="S50" s="1206">
        <f t="shared" si="9"/>
        <v>0</v>
      </c>
      <c r="T50" s="808">
        <f t="shared" si="10"/>
        <v>28</v>
      </c>
      <c r="V50" s="377">
        <f t="shared" si="11"/>
        <v>28</v>
      </c>
    </row>
    <row r="51" spans="1:22" ht="15.75" thickBot="1" x14ac:dyDescent="0.3">
      <c r="A51" s="158"/>
      <c r="B51" s="157"/>
      <c r="C51" s="135"/>
      <c r="D51" s="237"/>
      <c r="E51" s="210"/>
      <c r="F51" s="1194">
        <f t="shared" si="6"/>
        <v>0</v>
      </c>
      <c r="G51" s="803"/>
      <c r="H51" s="804"/>
      <c r="I51" s="814"/>
      <c r="J51" s="821"/>
      <c r="K51" s="1197">
        <v>0</v>
      </c>
      <c r="L51" s="810"/>
      <c r="M51" s="302"/>
      <c r="N51" s="1194">
        <f t="shared" si="7"/>
        <v>0</v>
      </c>
      <c r="O51" s="805"/>
      <c r="P51" s="209"/>
      <c r="Q51" s="1203">
        <f t="shared" si="8"/>
        <v>0</v>
      </c>
      <c r="R51" s="807"/>
      <c r="S51" s="1206">
        <f t="shared" si="9"/>
        <v>0</v>
      </c>
      <c r="T51" s="808">
        <f t="shared" si="10"/>
        <v>28</v>
      </c>
      <c r="V51" s="377">
        <f t="shared" si="11"/>
        <v>28</v>
      </c>
    </row>
    <row r="52" spans="1:22" ht="15.75" thickBot="1" x14ac:dyDescent="0.3">
      <c r="A52" s="155"/>
      <c r="B52" s="154"/>
      <c r="C52" s="153"/>
      <c r="D52" s="316"/>
      <c r="E52" s="210"/>
      <c r="F52" s="1194">
        <f t="shared" si="6"/>
        <v>0</v>
      </c>
      <c r="G52" s="803"/>
      <c r="H52" s="804"/>
      <c r="I52" s="814"/>
      <c r="J52" s="819"/>
      <c r="K52" s="1197">
        <v>0</v>
      </c>
      <c r="L52" s="810"/>
      <c r="M52" s="302"/>
      <c r="N52" s="1194">
        <f t="shared" si="7"/>
        <v>0</v>
      </c>
      <c r="O52" s="805"/>
      <c r="P52" s="209"/>
      <c r="Q52" s="1203">
        <f t="shared" si="8"/>
        <v>0</v>
      </c>
      <c r="R52" s="807"/>
      <c r="S52" s="1206">
        <f t="shared" si="9"/>
        <v>0</v>
      </c>
      <c r="T52" s="808">
        <f t="shared" si="10"/>
        <v>28</v>
      </c>
      <c r="V52" s="377">
        <f t="shared" si="11"/>
        <v>28</v>
      </c>
    </row>
    <row r="53" spans="1:22" ht="15.75" thickBot="1" x14ac:dyDescent="0.3">
      <c r="A53" s="283"/>
      <c r="B53" s="284"/>
      <c r="C53" s="162"/>
      <c r="D53" s="285"/>
      <c r="E53" s="210"/>
      <c r="F53" s="1194">
        <f t="shared" si="6"/>
        <v>0</v>
      </c>
      <c r="G53" s="803"/>
      <c r="H53" s="804"/>
      <c r="I53" s="814"/>
      <c r="J53" s="820"/>
      <c r="K53" s="1197">
        <v>0</v>
      </c>
      <c r="L53" s="810"/>
      <c r="M53" s="302"/>
      <c r="N53" s="1194">
        <f t="shared" si="7"/>
        <v>0</v>
      </c>
      <c r="O53" s="805"/>
      <c r="P53" s="209"/>
      <c r="Q53" s="1203">
        <f t="shared" si="8"/>
        <v>0</v>
      </c>
      <c r="R53" s="807"/>
      <c r="S53" s="1207">
        <f t="shared" si="9"/>
        <v>0</v>
      </c>
      <c r="T53" s="808">
        <f t="shared" si="10"/>
        <v>28</v>
      </c>
      <c r="V53" s="377">
        <f t="shared" si="11"/>
        <v>28</v>
      </c>
    </row>
    <row r="54" spans="1:22" ht="15.75" thickBot="1" x14ac:dyDescent="0.3">
      <c r="A54" s="28"/>
      <c r="B54" s="31"/>
      <c r="C54" s="33"/>
      <c r="D54" s="408"/>
      <c r="E54" s="210"/>
      <c r="F54" s="1194">
        <f t="shared" si="6"/>
        <v>0</v>
      </c>
      <c r="G54" s="803"/>
      <c r="H54" s="804"/>
      <c r="I54" s="814"/>
      <c r="J54" s="821"/>
      <c r="K54" s="1197">
        <v>0</v>
      </c>
      <c r="L54" s="810"/>
      <c r="M54" s="302"/>
      <c r="N54" s="1194">
        <f t="shared" si="7"/>
        <v>0</v>
      </c>
      <c r="O54" s="805"/>
      <c r="P54" s="209"/>
      <c r="Q54" s="1203">
        <f t="shared" si="8"/>
        <v>0</v>
      </c>
      <c r="R54" s="807"/>
      <c r="S54" s="1206">
        <f t="shared" si="9"/>
        <v>0</v>
      </c>
      <c r="T54" s="808">
        <f t="shared" si="10"/>
        <v>28</v>
      </c>
      <c r="V54" s="377">
        <f t="shared" si="11"/>
        <v>28</v>
      </c>
    </row>
    <row r="55" spans="1:22" ht="15.75" thickBot="1" x14ac:dyDescent="0.3">
      <c r="A55" s="40"/>
      <c r="B55" s="354"/>
      <c r="C55" s="38"/>
      <c r="D55" s="333"/>
      <c r="E55" s="210"/>
      <c r="F55" s="1194">
        <f t="shared" si="6"/>
        <v>0</v>
      </c>
      <c r="G55" s="803"/>
      <c r="H55" s="804"/>
      <c r="I55" s="814"/>
      <c r="J55" s="821"/>
      <c r="K55" s="1197">
        <v>0</v>
      </c>
      <c r="L55" s="810"/>
      <c r="M55" s="302"/>
      <c r="N55" s="1194">
        <f t="shared" si="7"/>
        <v>0</v>
      </c>
      <c r="O55" s="805"/>
      <c r="P55" s="209"/>
      <c r="Q55" s="1203">
        <f t="shared" si="8"/>
        <v>0</v>
      </c>
      <c r="R55" s="807"/>
      <c r="S55" s="1206">
        <f t="shared" si="9"/>
        <v>0</v>
      </c>
      <c r="T55" s="808">
        <f t="shared" si="10"/>
        <v>28</v>
      </c>
      <c r="V55" s="377">
        <f t="shared" si="11"/>
        <v>28</v>
      </c>
    </row>
    <row r="56" spans="1:22" ht="15.75" thickBot="1" x14ac:dyDescent="0.3">
      <c r="A56" s="417"/>
      <c r="B56" s="419"/>
      <c r="C56" s="123"/>
      <c r="D56" s="420"/>
      <c r="E56" s="210"/>
      <c r="F56" s="1194">
        <f t="shared" si="6"/>
        <v>0</v>
      </c>
      <c r="G56" s="803"/>
      <c r="H56" s="804"/>
      <c r="I56" s="814"/>
      <c r="J56" s="821"/>
      <c r="K56" s="1197">
        <v>0</v>
      </c>
      <c r="L56" s="810"/>
      <c r="M56" s="302"/>
      <c r="N56" s="1194">
        <f t="shared" si="7"/>
        <v>0</v>
      </c>
      <c r="O56" s="805"/>
      <c r="P56" s="209"/>
      <c r="Q56" s="1203">
        <f t="shared" si="8"/>
        <v>0</v>
      </c>
      <c r="R56" s="807"/>
      <c r="S56" s="1206">
        <f t="shared" si="9"/>
        <v>0</v>
      </c>
      <c r="T56" s="808">
        <f t="shared" si="10"/>
        <v>28</v>
      </c>
      <c r="V56" s="377">
        <f t="shared" si="11"/>
        <v>28</v>
      </c>
    </row>
    <row r="57" spans="1:22" ht="15.75" thickBot="1" x14ac:dyDescent="0.3">
      <c r="A57" s="49"/>
      <c r="B57" s="418"/>
      <c r="C57" s="101"/>
      <c r="D57" s="409"/>
      <c r="E57" s="210"/>
      <c r="F57" s="1194">
        <f t="shared" si="6"/>
        <v>0</v>
      </c>
      <c r="G57" s="803"/>
      <c r="H57" s="804"/>
      <c r="I57" s="814"/>
      <c r="J57" s="819"/>
      <c r="K57" s="1197">
        <v>0</v>
      </c>
      <c r="L57" s="810"/>
      <c r="M57" s="302"/>
      <c r="N57" s="1194">
        <f t="shared" si="7"/>
        <v>0</v>
      </c>
      <c r="O57" s="805"/>
      <c r="P57" s="209"/>
      <c r="Q57" s="1203">
        <f t="shared" si="8"/>
        <v>0</v>
      </c>
      <c r="R57" s="807"/>
      <c r="S57" s="1206">
        <f t="shared" si="9"/>
        <v>0</v>
      </c>
      <c r="T57" s="808">
        <f t="shared" si="10"/>
        <v>28</v>
      </c>
      <c r="V57" s="377">
        <f t="shared" si="11"/>
        <v>28</v>
      </c>
    </row>
    <row r="58" spans="1:22" ht="15.75" thickBot="1" x14ac:dyDescent="0.3">
      <c r="A58" s="40"/>
      <c r="B58" s="354"/>
      <c r="C58" s="38"/>
      <c r="D58" s="333"/>
      <c r="E58" s="210"/>
      <c r="F58" s="1194">
        <f t="shared" si="6"/>
        <v>0</v>
      </c>
      <c r="G58" s="803"/>
      <c r="H58" s="804"/>
      <c r="I58" s="814"/>
      <c r="J58" s="820"/>
      <c r="K58" s="1197">
        <v>0</v>
      </c>
      <c r="L58" s="810"/>
      <c r="M58" s="302"/>
      <c r="N58" s="1194">
        <f t="shared" si="7"/>
        <v>0</v>
      </c>
      <c r="O58" s="805"/>
      <c r="P58" s="209"/>
      <c r="Q58" s="1203">
        <f t="shared" si="8"/>
        <v>0</v>
      </c>
      <c r="R58" s="807"/>
      <c r="S58" s="1206">
        <f t="shared" si="9"/>
        <v>0</v>
      </c>
      <c r="T58" s="808">
        <f t="shared" si="10"/>
        <v>28</v>
      </c>
      <c r="V58" s="377">
        <f t="shared" si="11"/>
        <v>28</v>
      </c>
    </row>
    <row r="59" spans="1:22" ht="15.75" thickBot="1" x14ac:dyDescent="0.3">
      <c r="A59" s="28"/>
      <c r="B59" s="397"/>
      <c r="C59" s="401"/>
      <c r="D59" s="190"/>
      <c r="E59" s="210"/>
      <c r="F59" s="1194">
        <f t="shared" si="6"/>
        <v>0</v>
      </c>
      <c r="G59" s="803"/>
      <c r="H59" s="804"/>
      <c r="I59" s="814"/>
      <c r="J59" s="819"/>
      <c r="K59" s="1197">
        <v>0</v>
      </c>
      <c r="L59" s="810"/>
      <c r="M59" s="302"/>
      <c r="N59" s="1194">
        <f t="shared" si="7"/>
        <v>0</v>
      </c>
      <c r="O59" s="805"/>
      <c r="P59" s="209"/>
      <c r="Q59" s="1203">
        <f t="shared" si="8"/>
        <v>0</v>
      </c>
      <c r="R59" s="807"/>
      <c r="S59" s="1206">
        <f t="shared" si="9"/>
        <v>0</v>
      </c>
      <c r="T59" s="808">
        <f t="shared" si="10"/>
        <v>28</v>
      </c>
      <c r="V59" s="377">
        <f t="shared" si="11"/>
        <v>28</v>
      </c>
    </row>
    <row r="60" spans="1:22" ht="15.75" thickBot="1" x14ac:dyDescent="0.3">
      <c r="A60" s="201"/>
      <c r="B60" s="202"/>
      <c r="C60" s="203"/>
      <c r="D60" s="408"/>
      <c r="E60" s="210"/>
      <c r="F60" s="1194">
        <f t="shared" si="6"/>
        <v>0</v>
      </c>
      <c r="G60" s="803"/>
      <c r="H60" s="804"/>
      <c r="I60" s="814"/>
      <c r="J60" s="820"/>
      <c r="K60" s="1197">
        <v>0</v>
      </c>
      <c r="L60" s="810"/>
      <c r="M60" s="302"/>
      <c r="N60" s="1194">
        <f t="shared" si="7"/>
        <v>0</v>
      </c>
      <c r="O60" s="805"/>
      <c r="P60" s="209"/>
      <c r="Q60" s="1203">
        <f t="shared" si="8"/>
        <v>0</v>
      </c>
      <c r="R60" s="807"/>
      <c r="S60" s="1206">
        <f t="shared" si="9"/>
        <v>0</v>
      </c>
      <c r="T60" s="808">
        <f t="shared" si="10"/>
        <v>28</v>
      </c>
      <c r="V60" s="377">
        <f t="shared" si="11"/>
        <v>28</v>
      </c>
    </row>
    <row r="61" spans="1:22" ht="15.75" thickBot="1" x14ac:dyDescent="0.3">
      <c r="A61" s="30"/>
      <c r="B61" s="393"/>
      <c r="C61" s="39"/>
      <c r="D61" s="291"/>
      <c r="E61" s="210"/>
      <c r="F61" s="1194">
        <f t="shared" si="6"/>
        <v>0</v>
      </c>
      <c r="G61" s="803"/>
      <c r="H61" s="804"/>
      <c r="I61" s="814"/>
      <c r="J61" s="819"/>
      <c r="K61" s="1197">
        <v>0</v>
      </c>
      <c r="L61" s="810"/>
      <c r="M61" s="302"/>
      <c r="N61" s="1194">
        <f t="shared" si="7"/>
        <v>0</v>
      </c>
      <c r="O61" s="805"/>
      <c r="P61" s="209"/>
      <c r="Q61" s="1203">
        <f t="shared" si="8"/>
        <v>0</v>
      </c>
      <c r="R61" s="807"/>
      <c r="S61" s="1206">
        <f t="shared" si="9"/>
        <v>0</v>
      </c>
      <c r="T61" s="808"/>
      <c r="V61" s="377">
        <f t="shared" si="11"/>
        <v>0</v>
      </c>
    </row>
    <row r="62" spans="1:22" ht="15.75" thickBot="1" x14ac:dyDescent="0.3">
      <c r="A62" s="28"/>
      <c r="B62" s="397"/>
      <c r="C62" s="401"/>
      <c r="D62" s="192"/>
      <c r="E62" s="210"/>
      <c r="F62" s="1194">
        <f t="shared" si="6"/>
        <v>0</v>
      </c>
      <c r="G62" s="803"/>
      <c r="H62" s="804"/>
      <c r="I62" s="814"/>
      <c r="J62" s="820"/>
      <c r="K62" s="1197">
        <v>0</v>
      </c>
      <c r="L62" s="810"/>
      <c r="M62" s="302"/>
      <c r="N62" s="1194">
        <f t="shared" si="7"/>
        <v>0</v>
      </c>
      <c r="O62" s="805"/>
      <c r="P62" s="806"/>
      <c r="Q62" s="1203">
        <f t="shared" si="8"/>
        <v>0</v>
      </c>
      <c r="R62" s="807"/>
      <c r="S62" s="1206">
        <f t="shared" si="9"/>
        <v>0</v>
      </c>
      <c r="T62" s="808"/>
      <c r="V62" s="377">
        <f t="shared" si="11"/>
        <v>0</v>
      </c>
    </row>
    <row r="63" spans="1:22" ht="15.75" thickBot="1" x14ac:dyDescent="0.3">
      <c r="A63" s="40"/>
      <c r="B63" s="42"/>
      <c r="C63" s="38"/>
      <c r="D63" s="314"/>
      <c r="E63" s="210"/>
      <c r="F63" s="1194">
        <f t="shared" si="6"/>
        <v>0</v>
      </c>
      <c r="G63" s="803"/>
      <c r="H63" s="804"/>
      <c r="I63" s="814"/>
      <c r="J63" s="819"/>
      <c r="K63" s="1197">
        <v>0</v>
      </c>
      <c r="L63" s="810"/>
      <c r="M63" s="381"/>
      <c r="N63" s="1194">
        <f t="shared" si="7"/>
        <v>0</v>
      </c>
      <c r="O63" s="805"/>
      <c r="P63" s="806"/>
      <c r="Q63" s="1203">
        <f t="shared" si="8"/>
        <v>0</v>
      </c>
      <c r="R63" s="807"/>
      <c r="S63" s="1206">
        <f t="shared" si="9"/>
        <v>0</v>
      </c>
      <c r="T63" s="808"/>
      <c r="V63" s="377">
        <f t="shared" si="11"/>
        <v>0</v>
      </c>
    </row>
    <row r="64" spans="1:22" ht="15.75" thickBot="1" x14ac:dyDescent="0.3">
      <c r="A64" s="155"/>
      <c r="B64" s="154"/>
      <c r="C64" s="153"/>
      <c r="D64" s="285"/>
      <c r="E64" s="210"/>
      <c r="F64" s="1194">
        <f t="shared" si="6"/>
        <v>0</v>
      </c>
      <c r="G64" s="803"/>
      <c r="H64" s="804"/>
      <c r="I64" s="814"/>
      <c r="J64" s="812"/>
      <c r="K64" s="1197">
        <v>0</v>
      </c>
      <c r="L64" s="810"/>
      <c r="M64" s="381"/>
      <c r="N64" s="1194">
        <f t="shared" si="7"/>
        <v>0</v>
      </c>
      <c r="O64" s="805"/>
      <c r="P64" s="806"/>
      <c r="Q64" s="1203">
        <f t="shared" si="8"/>
        <v>0</v>
      </c>
      <c r="R64" s="807"/>
      <c r="S64" s="1206">
        <f t="shared" si="9"/>
        <v>0</v>
      </c>
      <c r="T64" s="808"/>
      <c r="U64" s="182"/>
      <c r="V64" s="377">
        <f t="shared" si="11"/>
        <v>0</v>
      </c>
    </row>
    <row r="65" spans="1:22" ht="15.75" thickBot="1" x14ac:dyDescent="0.3">
      <c r="A65" s="161"/>
      <c r="B65" s="160"/>
      <c r="C65" s="159"/>
      <c r="D65" s="315"/>
      <c r="E65" s="210"/>
      <c r="F65" s="1194">
        <f t="shared" si="6"/>
        <v>0</v>
      </c>
      <c r="G65" s="803"/>
      <c r="H65" s="804"/>
      <c r="I65" s="814"/>
      <c r="J65" s="813"/>
      <c r="K65" s="1197">
        <v>0</v>
      </c>
      <c r="L65" s="810"/>
      <c r="M65" s="301"/>
      <c r="N65" s="1194">
        <f t="shared" si="7"/>
        <v>0</v>
      </c>
      <c r="O65" s="805"/>
      <c r="P65" s="806"/>
      <c r="Q65" s="1203">
        <f t="shared" si="8"/>
        <v>0</v>
      </c>
      <c r="R65" s="807"/>
      <c r="S65" s="1207">
        <f t="shared" si="9"/>
        <v>0</v>
      </c>
      <c r="T65" s="808"/>
      <c r="V65" s="377">
        <f t="shared" si="11"/>
        <v>0</v>
      </c>
    </row>
    <row r="66" spans="1:22" ht="15.75" thickBot="1" x14ac:dyDescent="0.3">
      <c r="A66" s="28"/>
      <c r="B66" s="31"/>
      <c r="C66" s="33"/>
      <c r="D66" s="318"/>
      <c r="E66" s="210"/>
      <c r="F66" s="1194">
        <f t="shared" si="6"/>
        <v>0</v>
      </c>
      <c r="G66" s="803"/>
      <c r="H66" s="804"/>
      <c r="I66" s="814"/>
      <c r="J66" s="813"/>
      <c r="K66" s="1197">
        <v>0</v>
      </c>
      <c r="L66" s="810"/>
      <c r="M66" s="380"/>
      <c r="N66" s="1194">
        <f t="shared" si="7"/>
        <v>0</v>
      </c>
      <c r="O66" s="805"/>
      <c r="P66" s="806"/>
      <c r="Q66" s="1203">
        <f t="shared" si="8"/>
        <v>0</v>
      </c>
      <c r="R66" s="807"/>
      <c r="S66" s="1206">
        <f t="shared" si="9"/>
        <v>0</v>
      </c>
      <c r="T66" s="808"/>
      <c r="V66" s="377">
        <f t="shared" si="11"/>
        <v>0</v>
      </c>
    </row>
    <row r="67" spans="1:22" x14ac:dyDescent="0.25">
      <c r="A67" s="158"/>
      <c r="B67" s="157"/>
      <c r="C67" s="135"/>
      <c r="D67" s="237"/>
      <c r="E67" s="210"/>
      <c r="F67" s="1194">
        <f t="shared" si="6"/>
        <v>0</v>
      </c>
      <c r="G67" s="803"/>
      <c r="H67" s="804"/>
      <c r="I67" s="814"/>
      <c r="J67" s="813"/>
      <c r="K67" s="1197">
        <v>0</v>
      </c>
      <c r="L67" s="810"/>
      <c r="M67" s="380"/>
      <c r="N67" s="1194">
        <f t="shared" si="7"/>
        <v>0</v>
      </c>
      <c r="O67" s="805"/>
      <c r="P67" s="806"/>
      <c r="Q67" s="1203">
        <f t="shared" si="8"/>
        <v>0</v>
      </c>
      <c r="R67" s="807"/>
      <c r="S67" s="1206">
        <f t="shared" si="9"/>
        <v>0</v>
      </c>
      <c r="T67" s="808"/>
      <c r="V67" s="377">
        <f t="shared" si="11"/>
        <v>0</v>
      </c>
    </row>
    <row r="68" spans="1:22" ht="15.75" thickBot="1" x14ac:dyDescent="0.3">
      <c r="A68" s="155"/>
      <c r="B68" s="154"/>
      <c r="C68" s="153"/>
      <c r="D68" s="279"/>
      <c r="E68" s="796"/>
      <c r="F68" s="1195">
        <f t="shared" si="6"/>
        <v>0</v>
      </c>
      <c r="G68" s="797"/>
      <c r="H68" s="815"/>
      <c r="I68" s="817"/>
      <c r="J68" s="816"/>
      <c r="K68" s="1198">
        <v>0</v>
      </c>
      <c r="L68" s="809"/>
      <c r="M68" s="310"/>
      <c r="N68" s="1195">
        <f t="shared" si="7"/>
        <v>0</v>
      </c>
      <c r="O68" s="798"/>
      <c r="P68" s="799"/>
      <c r="Q68" s="1204">
        <f t="shared" si="8"/>
        <v>0</v>
      </c>
      <c r="R68" s="800"/>
      <c r="S68" s="1211">
        <f t="shared" si="9"/>
        <v>0</v>
      </c>
      <c r="T68" s="801"/>
      <c r="V68" s="377">
        <f t="shared" si="11"/>
        <v>0</v>
      </c>
    </row>
    <row r="69" spans="1:22" x14ac:dyDescent="0.25">
      <c r="E69" s="97"/>
      <c r="F69" s="97"/>
      <c r="G69" s="97"/>
      <c r="H69" s="794"/>
      <c r="I69" s="794"/>
      <c r="K69" s="97"/>
      <c r="L69" s="97"/>
      <c r="M69" s="97"/>
      <c r="N69" s="97"/>
      <c r="O69" s="97"/>
      <c r="P69" s="97"/>
      <c r="Q69" s="97"/>
      <c r="R69" s="97"/>
      <c r="S69" s="97"/>
      <c r="T69" s="97"/>
    </row>
  </sheetData>
  <sortState ref="A8:V36">
    <sortCondition descending="1" ref="S8:S36"/>
  </sortState>
  <dataConsolidate/>
  <mergeCells count="8">
    <mergeCell ref="A1:T2"/>
    <mergeCell ref="A3:T3"/>
    <mergeCell ref="A4:T4"/>
    <mergeCell ref="A5:T5"/>
    <mergeCell ref="E7:G7"/>
    <mergeCell ref="J7:L7"/>
    <mergeCell ref="M7:O7"/>
    <mergeCell ref="P7:R7"/>
  </mergeCells>
  <pageMargins left="0.25" right="0.25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71"/>
  <sheetViews>
    <sheetView zoomScale="110" zoomScaleNormal="110" workbookViewId="0">
      <selection activeCell="F32" sqref="F32"/>
    </sheetView>
  </sheetViews>
  <sheetFormatPr defaultRowHeight="15" x14ac:dyDescent="0.25"/>
  <cols>
    <col min="1" max="1" width="14.140625" style="474" customWidth="1"/>
    <col min="2" max="2" width="11" customWidth="1"/>
    <col min="3" max="3" width="8.7109375" customWidth="1"/>
    <col min="4" max="4" width="31.28515625" customWidth="1"/>
    <col min="8" max="8" width="7.42578125" customWidth="1"/>
    <col min="10" max="10" width="7.28515625" customWidth="1"/>
    <col min="11" max="11" width="5.7109375" customWidth="1"/>
  </cols>
  <sheetData>
    <row r="1" spans="1:14" ht="23.25" x14ac:dyDescent="0.35">
      <c r="A1" s="1139" t="s">
        <v>114</v>
      </c>
      <c r="B1" s="1139"/>
      <c r="C1" s="1139"/>
      <c r="D1" s="1139"/>
      <c r="E1" s="1139"/>
      <c r="F1" s="1139"/>
      <c r="G1" s="1139"/>
      <c r="H1" s="1139"/>
      <c r="I1" s="1139"/>
    </row>
    <row r="2" spans="1:14" ht="15.75" x14ac:dyDescent="0.25">
      <c r="A2" s="472" t="s">
        <v>18</v>
      </c>
      <c r="G2" s="1111">
        <v>43503</v>
      </c>
      <c r="H2" s="1112"/>
      <c r="I2" s="1112"/>
    </row>
    <row r="3" spans="1:14" x14ac:dyDescent="0.25">
      <c r="B3" s="82"/>
    </row>
    <row r="4" spans="1:14" ht="15.75" x14ac:dyDescent="0.25">
      <c r="A4" s="473" t="s">
        <v>22</v>
      </c>
      <c r="B4" s="496"/>
      <c r="C4" s="79"/>
      <c r="D4" s="79"/>
      <c r="E4" s="79"/>
      <c r="F4" s="79"/>
      <c r="G4" s="79"/>
      <c r="H4" s="79"/>
      <c r="I4" s="79"/>
      <c r="J4" s="78">
        <v>997</v>
      </c>
      <c r="K4" s="78"/>
      <c r="N4" s="1"/>
    </row>
    <row r="5" spans="1:14" ht="15.75" thickBot="1" x14ac:dyDescent="0.3">
      <c r="A5" s="477"/>
      <c r="B5" s="76"/>
      <c r="C5" s="76"/>
      <c r="D5" s="76"/>
      <c r="E5" s="76"/>
      <c r="F5" s="76"/>
      <c r="G5" s="76"/>
      <c r="H5" s="76"/>
      <c r="I5" s="76"/>
      <c r="N5" s="1"/>
    </row>
    <row r="6" spans="1:14" ht="24" thickTop="1" thickBot="1" x14ac:dyDescent="0.3">
      <c r="A6" s="497" t="s">
        <v>1</v>
      </c>
      <c r="B6" s="478" t="s">
        <v>2</v>
      </c>
      <c r="C6" s="73" t="s">
        <v>3</v>
      </c>
      <c r="D6" s="449" t="s">
        <v>4</v>
      </c>
      <c r="E6" s="71" t="s">
        <v>11</v>
      </c>
      <c r="F6" s="70" t="s">
        <v>12</v>
      </c>
      <c r="G6" s="70" t="s">
        <v>13</v>
      </c>
      <c r="H6" s="69" t="s">
        <v>21</v>
      </c>
      <c r="I6" s="68" t="s">
        <v>7</v>
      </c>
      <c r="J6" s="67"/>
      <c r="K6" s="221"/>
      <c r="L6" s="66">
        <v>1</v>
      </c>
      <c r="M6" s="66">
        <v>2</v>
      </c>
      <c r="N6" s="84">
        <v>3</v>
      </c>
    </row>
    <row r="7" spans="1:14" ht="15.75" thickBot="1" x14ac:dyDescent="0.3">
      <c r="A7" s="958" t="s">
        <v>60</v>
      </c>
      <c r="B7" s="983" t="s">
        <v>50</v>
      </c>
      <c r="C7" s="984">
        <v>2000</v>
      </c>
      <c r="D7" s="985" t="s">
        <v>20</v>
      </c>
      <c r="E7" s="716">
        <v>1013</v>
      </c>
      <c r="F7" s="716">
        <v>1052</v>
      </c>
      <c r="G7" s="716">
        <v>1077</v>
      </c>
      <c r="H7" s="53">
        <v>57</v>
      </c>
      <c r="I7" s="252">
        <v>1</v>
      </c>
      <c r="J7" s="93">
        <f t="shared" ref="J7:J26" si="0">FLOOR(L7,10)</f>
        <v>1070</v>
      </c>
      <c r="K7" s="85">
        <f t="shared" ref="K7:K26" si="1">IF(J7&lt;5.1,0,(J7-500)*0.1)</f>
        <v>57</v>
      </c>
      <c r="L7" s="720">
        <f t="shared" ref="L7:L26" si="2">MAX(E7:G7)</f>
        <v>1077</v>
      </c>
      <c r="M7" s="720">
        <f t="shared" ref="M7:M26" si="3">SUM(E7:G7)-L7-N7</f>
        <v>1052</v>
      </c>
      <c r="N7" s="720">
        <f t="shared" ref="N7:N26" si="4">MIN(E7:G7)</f>
        <v>1013</v>
      </c>
    </row>
    <row r="8" spans="1:14" ht="15.75" thickBot="1" x14ac:dyDescent="0.3">
      <c r="A8" s="900" t="s">
        <v>97</v>
      </c>
      <c r="B8" s="947" t="s">
        <v>75</v>
      </c>
      <c r="C8" s="1002">
        <v>1999</v>
      </c>
      <c r="D8" s="993" t="s">
        <v>130</v>
      </c>
      <c r="E8" s="296">
        <v>1042</v>
      </c>
      <c r="F8" s="297">
        <v>1042</v>
      </c>
      <c r="G8" s="297">
        <v>986</v>
      </c>
      <c r="H8" s="53">
        <v>54</v>
      </c>
      <c r="I8" s="251">
        <v>2</v>
      </c>
      <c r="J8" s="93">
        <f t="shared" si="0"/>
        <v>1040</v>
      </c>
      <c r="K8" s="85">
        <f t="shared" si="1"/>
        <v>54</v>
      </c>
      <c r="L8" s="720">
        <f t="shared" si="2"/>
        <v>1042</v>
      </c>
      <c r="M8" s="720">
        <f t="shared" si="3"/>
        <v>1042</v>
      </c>
      <c r="N8" s="720">
        <f t="shared" si="4"/>
        <v>986</v>
      </c>
    </row>
    <row r="9" spans="1:14" ht="14.25" customHeight="1" thickBot="1" x14ac:dyDescent="0.3">
      <c r="A9" s="40" t="s">
        <v>66</v>
      </c>
      <c r="B9" s="479" t="s">
        <v>64</v>
      </c>
      <c r="C9" s="58">
        <v>1999</v>
      </c>
      <c r="D9" s="333" t="s">
        <v>104</v>
      </c>
      <c r="E9" s="296">
        <v>933</v>
      </c>
      <c r="F9" s="297">
        <v>970</v>
      </c>
      <c r="G9" s="297">
        <v>1022</v>
      </c>
      <c r="H9" s="53">
        <v>52</v>
      </c>
      <c r="I9" s="250">
        <v>3</v>
      </c>
      <c r="J9" s="93">
        <f t="shared" si="0"/>
        <v>1020</v>
      </c>
      <c r="K9" s="85">
        <f t="shared" si="1"/>
        <v>52</v>
      </c>
      <c r="L9" s="720">
        <f t="shared" si="2"/>
        <v>1022</v>
      </c>
      <c r="M9" s="720">
        <f t="shared" si="3"/>
        <v>970</v>
      </c>
      <c r="N9" s="720">
        <f t="shared" si="4"/>
        <v>933</v>
      </c>
    </row>
    <row r="10" spans="1:14" ht="15.75" thickBot="1" x14ac:dyDescent="0.3">
      <c r="A10" s="900" t="s">
        <v>131</v>
      </c>
      <c r="B10" s="947" t="s">
        <v>49</v>
      </c>
      <c r="C10" s="1002">
        <v>2001</v>
      </c>
      <c r="D10" s="1074" t="s">
        <v>130</v>
      </c>
      <c r="E10" s="296"/>
      <c r="F10" s="297">
        <v>964</v>
      </c>
      <c r="G10" s="297">
        <v>1018</v>
      </c>
      <c r="H10" s="53">
        <v>51</v>
      </c>
      <c r="I10" s="251"/>
      <c r="J10" s="93">
        <f t="shared" si="0"/>
        <v>1010</v>
      </c>
      <c r="K10" s="85">
        <f t="shared" si="1"/>
        <v>51</v>
      </c>
      <c r="L10" s="720">
        <f t="shared" si="2"/>
        <v>1018</v>
      </c>
      <c r="M10" s="720">
        <f t="shared" si="3"/>
        <v>0</v>
      </c>
      <c r="N10" s="720">
        <f t="shared" si="4"/>
        <v>964</v>
      </c>
    </row>
    <row r="11" spans="1:14" ht="15.75" thickBot="1" x14ac:dyDescent="0.3">
      <c r="A11" s="916" t="s">
        <v>95</v>
      </c>
      <c r="B11" s="998" t="s">
        <v>96</v>
      </c>
      <c r="C11" s="992">
        <v>1999</v>
      </c>
      <c r="D11" s="935" t="s">
        <v>130</v>
      </c>
      <c r="E11" s="296">
        <v>882</v>
      </c>
      <c r="F11" s="297">
        <v>883</v>
      </c>
      <c r="G11" s="297">
        <v>918</v>
      </c>
      <c r="H11" s="53">
        <v>41</v>
      </c>
      <c r="I11" s="250"/>
      <c r="J11" s="93">
        <f t="shared" si="0"/>
        <v>910</v>
      </c>
      <c r="K11" s="85">
        <f t="shared" si="1"/>
        <v>41</v>
      </c>
      <c r="L11" s="720">
        <f t="shared" si="2"/>
        <v>918</v>
      </c>
      <c r="M11" s="720">
        <f t="shared" si="3"/>
        <v>883</v>
      </c>
      <c r="N11" s="720">
        <f t="shared" si="4"/>
        <v>882</v>
      </c>
    </row>
    <row r="12" spans="1:14" ht="15.75" thickBot="1" x14ac:dyDescent="0.3">
      <c r="A12" s="119" t="s">
        <v>102</v>
      </c>
      <c r="B12" s="485" t="s">
        <v>103</v>
      </c>
      <c r="C12" s="117">
        <v>2001</v>
      </c>
      <c r="D12" s="1057" t="s">
        <v>104</v>
      </c>
      <c r="E12" s="296">
        <v>867</v>
      </c>
      <c r="F12" s="297">
        <v>886</v>
      </c>
      <c r="G12" s="297">
        <v>915</v>
      </c>
      <c r="H12" s="53">
        <v>41</v>
      </c>
      <c r="I12" s="251"/>
      <c r="J12" s="93">
        <f t="shared" si="0"/>
        <v>910</v>
      </c>
      <c r="K12" s="85">
        <f t="shared" si="1"/>
        <v>41</v>
      </c>
      <c r="L12" s="720">
        <f t="shared" si="2"/>
        <v>915</v>
      </c>
      <c r="M12" s="720">
        <f t="shared" si="3"/>
        <v>886</v>
      </c>
      <c r="N12" s="720">
        <f t="shared" si="4"/>
        <v>867</v>
      </c>
    </row>
    <row r="13" spans="1:14" ht="15.75" thickBot="1" x14ac:dyDescent="0.3">
      <c r="A13" s="916" t="s">
        <v>100</v>
      </c>
      <c r="B13" s="986" t="s">
        <v>101</v>
      </c>
      <c r="C13" s="909">
        <v>1999</v>
      </c>
      <c r="D13" s="994" t="s">
        <v>20</v>
      </c>
      <c r="E13" s="296"/>
      <c r="F13" s="297">
        <v>894</v>
      </c>
      <c r="G13" s="297">
        <v>872</v>
      </c>
      <c r="H13" s="53">
        <v>39</v>
      </c>
      <c r="I13" s="250"/>
      <c r="J13" s="93">
        <f t="shared" si="0"/>
        <v>890</v>
      </c>
      <c r="K13" s="85">
        <f t="shared" si="1"/>
        <v>39</v>
      </c>
      <c r="L13" s="720">
        <f t="shared" si="2"/>
        <v>894</v>
      </c>
      <c r="M13" s="720">
        <f t="shared" si="3"/>
        <v>0</v>
      </c>
      <c r="N13" s="720">
        <f t="shared" si="4"/>
        <v>872</v>
      </c>
    </row>
    <row r="14" spans="1:14" ht="15.75" thickBot="1" x14ac:dyDescent="0.3">
      <c r="A14" s="119" t="s">
        <v>132</v>
      </c>
      <c r="B14" s="485" t="s">
        <v>133</v>
      </c>
      <c r="C14" s="117">
        <v>2003</v>
      </c>
      <c r="D14" s="1096" t="s">
        <v>138</v>
      </c>
      <c r="E14" s="296">
        <v>782</v>
      </c>
      <c r="F14" s="297">
        <v>806</v>
      </c>
      <c r="G14" s="297">
        <v>872</v>
      </c>
      <c r="H14" s="53">
        <v>37</v>
      </c>
      <c r="I14" s="251"/>
      <c r="J14" s="93">
        <f t="shared" si="0"/>
        <v>870</v>
      </c>
      <c r="K14" s="85">
        <f t="shared" si="1"/>
        <v>37</v>
      </c>
      <c r="L14" s="720">
        <f t="shared" si="2"/>
        <v>872</v>
      </c>
      <c r="M14" s="720">
        <f t="shared" si="3"/>
        <v>806</v>
      </c>
      <c r="N14" s="720">
        <f t="shared" si="4"/>
        <v>782</v>
      </c>
    </row>
    <row r="15" spans="1:14" ht="15.75" thickBot="1" x14ac:dyDescent="0.3">
      <c r="A15" s="900" t="s">
        <v>98</v>
      </c>
      <c r="B15" s="939" t="s">
        <v>99</v>
      </c>
      <c r="C15" s="1087">
        <v>2000</v>
      </c>
      <c r="D15" s="1001" t="s">
        <v>130</v>
      </c>
      <c r="E15" s="296">
        <v>802</v>
      </c>
      <c r="F15" s="297">
        <v>805</v>
      </c>
      <c r="G15" s="297">
        <v>854</v>
      </c>
      <c r="H15" s="53">
        <v>35</v>
      </c>
      <c r="I15" s="250"/>
      <c r="J15" s="870">
        <f t="shared" si="0"/>
        <v>850</v>
      </c>
      <c r="K15" s="85">
        <f t="shared" si="1"/>
        <v>35</v>
      </c>
      <c r="L15" s="720">
        <f t="shared" si="2"/>
        <v>854</v>
      </c>
      <c r="M15" s="720">
        <f t="shared" si="3"/>
        <v>805</v>
      </c>
      <c r="N15" s="720">
        <f t="shared" si="4"/>
        <v>802</v>
      </c>
    </row>
    <row r="16" spans="1:14" ht="15.75" thickBot="1" x14ac:dyDescent="0.3">
      <c r="A16" s="119" t="s">
        <v>65</v>
      </c>
      <c r="B16" s="487" t="s">
        <v>49</v>
      </c>
      <c r="C16" s="129">
        <v>2000</v>
      </c>
      <c r="D16" s="323" t="s">
        <v>104</v>
      </c>
      <c r="E16" s="296">
        <v>782</v>
      </c>
      <c r="F16" s="297">
        <v>803</v>
      </c>
      <c r="G16" s="297">
        <v>817</v>
      </c>
      <c r="H16" s="53">
        <v>31</v>
      </c>
      <c r="I16" s="251"/>
      <c r="J16" s="93">
        <f t="shared" si="0"/>
        <v>810</v>
      </c>
      <c r="K16" s="85">
        <f t="shared" si="1"/>
        <v>31</v>
      </c>
      <c r="L16" s="720">
        <f t="shared" si="2"/>
        <v>817</v>
      </c>
      <c r="M16" s="720">
        <f t="shared" si="3"/>
        <v>803</v>
      </c>
      <c r="N16" s="720">
        <f t="shared" si="4"/>
        <v>782</v>
      </c>
    </row>
    <row r="17" spans="1:14" ht="15.75" thickBot="1" x14ac:dyDescent="0.3">
      <c r="A17" s="990" t="s">
        <v>118</v>
      </c>
      <c r="B17" s="1056" t="s">
        <v>119</v>
      </c>
      <c r="C17" s="1022">
        <v>2001</v>
      </c>
      <c r="D17" s="1059" t="s">
        <v>20</v>
      </c>
      <c r="E17" s="296">
        <v>778</v>
      </c>
      <c r="F17" s="297">
        <v>803</v>
      </c>
      <c r="G17" s="297">
        <v>794</v>
      </c>
      <c r="H17" s="53">
        <v>30</v>
      </c>
      <c r="I17" s="250"/>
      <c r="J17" s="93">
        <f t="shared" si="0"/>
        <v>800</v>
      </c>
      <c r="K17" s="85">
        <f t="shared" si="1"/>
        <v>30</v>
      </c>
      <c r="L17" s="720">
        <f t="shared" si="2"/>
        <v>803</v>
      </c>
      <c r="M17" s="720">
        <f t="shared" si="3"/>
        <v>794</v>
      </c>
      <c r="N17" s="720">
        <f t="shared" si="4"/>
        <v>778</v>
      </c>
    </row>
    <row r="18" spans="1:14" ht="15.75" thickBot="1" x14ac:dyDescent="0.3">
      <c r="A18" s="119" t="s">
        <v>128</v>
      </c>
      <c r="B18" s="485" t="s">
        <v>129</v>
      </c>
      <c r="C18" s="117">
        <v>2000</v>
      </c>
      <c r="D18" s="323" t="s">
        <v>138</v>
      </c>
      <c r="E18" s="296">
        <v>755</v>
      </c>
      <c r="F18" s="297">
        <v>802</v>
      </c>
      <c r="G18" s="297">
        <v>777</v>
      </c>
      <c r="H18" s="53">
        <v>30</v>
      </c>
      <c r="I18" s="455"/>
      <c r="J18" s="93">
        <f t="shared" si="0"/>
        <v>800</v>
      </c>
      <c r="K18" s="85">
        <f t="shared" si="1"/>
        <v>30</v>
      </c>
      <c r="L18" s="720">
        <f t="shared" si="2"/>
        <v>802</v>
      </c>
      <c r="M18" s="720">
        <f t="shared" si="3"/>
        <v>777</v>
      </c>
      <c r="N18" s="720">
        <f t="shared" si="4"/>
        <v>755</v>
      </c>
    </row>
    <row r="19" spans="1:14" ht="15.75" thickBot="1" x14ac:dyDescent="0.3">
      <c r="A19" s="119" t="s">
        <v>148</v>
      </c>
      <c r="B19" s="484" t="s">
        <v>149</v>
      </c>
      <c r="C19" s="114">
        <v>2002</v>
      </c>
      <c r="D19" s="324" t="s">
        <v>104</v>
      </c>
      <c r="E19" s="296">
        <v>718</v>
      </c>
      <c r="F19" s="297">
        <v>741</v>
      </c>
      <c r="G19" s="297">
        <v>757</v>
      </c>
      <c r="H19" s="53">
        <v>25</v>
      </c>
      <c r="I19" s="251"/>
      <c r="J19" s="93">
        <f t="shared" si="0"/>
        <v>750</v>
      </c>
      <c r="K19" s="85">
        <f t="shared" si="1"/>
        <v>25</v>
      </c>
      <c r="L19" s="720">
        <f t="shared" si="2"/>
        <v>757</v>
      </c>
      <c r="M19" s="720">
        <f t="shared" si="3"/>
        <v>741</v>
      </c>
      <c r="N19" s="720">
        <f t="shared" si="4"/>
        <v>718</v>
      </c>
    </row>
    <row r="20" spans="1:14" ht="15.75" thickBot="1" x14ac:dyDescent="0.3">
      <c r="A20" s="64" t="s">
        <v>136</v>
      </c>
      <c r="B20" s="1095" t="s">
        <v>137</v>
      </c>
      <c r="C20" s="526">
        <v>2002</v>
      </c>
      <c r="D20" s="335" t="s">
        <v>138</v>
      </c>
      <c r="E20" s="296"/>
      <c r="F20" s="297">
        <v>708</v>
      </c>
      <c r="G20" s="297">
        <v>711</v>
      </c>
      <c r="H20" s="53">
        <v>21</v>
      </c>
      <c r="I20" s="251"/>
      <c r="J20" s="93">
        <f t="shared" si="0"/>
        <v>710</v>
      </c>
      <c r="K20" s="85">
        <f t="shared" si="1"/>
        <v>21</v>
      </c>
      <c r="L20" s="720">
        <f t="shared" si="2"/>
        <v>711</v>
      </c>
      <c r="M20" s="720">
        <f t="shared" si="3"/>
        <v>0</v>
      </c>
      <c r="N20" s="720">
        <f t="shared" si="4"/>
        <v>708</v>
      </c>
    </row>
    <row r="21" spans="1:14" ht="15.75" thickBot="1" x14ac:dyDescent="0.3">
      <c r="A21" s="916" t="s">
        <v>123</v>
      </c>
      <c r="B21" s="1056" t="s">
        <v>124</v>
      </c>
      <c r="C21" s="1022">
        <v>2003</v>
      </c>
      <c r="D21" s="959" t="s">
        <v>127</v>
      </c>
      <c r="E21" s="296">
        <v>690</v>
      </c>
      <c r="F21" s="297">
        <v>691</v>
      </c>
      <c r="G21" s="297">
        <v>582</v>
      </c>
      <c r="H21" s="53">
        <v>19</v>
      </c>
      <c r="I21" s="250"/>
      <c r="J21" s="93">
        <f t="shared" si="0"/>
        <v>690</v>
      </c>
      <c r="K21" s="85">
        <f t="shared" si="1"/>
        <v>19</v>
      </c>
      <c r="L21" s="720">
        <f t="shared" si="2"/>
        <v>691</v>
      </c>
      <c r="M21" s="720">
        <f t="shared" si="3"/>
        <v>690</v>
      </c>
      <c r="N21" s="720">
        <f t="shared" si="4"/>
        <v>582</v>
      </c>
    </row>
    <row r="22" spans="1:14" ht="15.75" thickBot="1" x14ac:dyDescent="0.3">
      <c r="A22" s="916" t="s">
        <v>116</v>
      </c>
      <c r="B22" s="986" t="s">
        <v>117</v>
      </c>
      <c r="C22" s="909">
        <v>1999</v>
      </c>
      <c r="D22" s="1058" t="s">
        <v>20</v>
      </c>
      <c r="E22" s="296">
        <v>626</v>
      </c>
      <c r="F22" s="297">
        <v>657</v>
      </c>
      <c r="G22" s="297"/>
      <c r="H22" s="53">
        <v>15</v>
      </c>
      <c r="I22" s="455"/>
      <c r="J22" s="93">
        <f t="shared" si="0"/>
        <v>650</v>
      </c>
      <c r="K22" s="85">
        <f t="shared" si="1"/>
        <v>15</v>
      </c>
      <c r="L22" s="720">
        <f t="shared" si="2"/>
        <v>657</v>
      </c>
      <c r="M22" s="720">
        <f t="shared" si="3"/>
        <v>0</v>
      </c>
      <c r="N22" s="720">
        <f t="shared" si="4"/>
        <v>626</v>
      </c>
    </row>
    <row r="23" spans="1:14" ht="15.75" thickBot="1" x14ac:dyDescent="0.3">
      <c r="A23" s="916" t="s">
        <v>125</v>
      </c>
      <c r="B23" s="998" t="s">
        <v>117</v>
      </c>
      <c r="C23" s="992">
        <v>2004</v>
      </c>
      <c r="D23" s="1007" t="s">
        <v>127</v>
      </c>
      <c r="E23" s="296"/>
      <c r="F23" s="297">
        <v>610</v>
      </c>
      <c r="G23" s="297">
        <v>595</v>
      </c>
      <c r="H23" s="53">
        <v>11</v>
      </c>
      <c r="I23" s="251"/>
      <c r="J23" s="93">
        <f t="shared" si="0"/>
        <v>610</v>
      </c>
      <c r="K23" s="85">
        <f t="shared" si="1"/>
        <v>11</v>
      </c>
      <c r="L23" s="720">
        <f t="shared" si="2"/>
        <v>610</v>
      </c>
      <c r="M23" s="720">
        <f t="shared" si="3"/>
        <v>0</v>
      </c>
      <c r="N23" s="720">
        <f t="shared" si="4"/>
        <v>595</v>
      </c>
    </row>
    <row r="24" spans="1:14" ht="15.75" thickBot="1" x14ac:dyDescent="0.3">
      <c r="A24" s="995" t="s">
        <v>126</v>
      </c>
      <c r="B24" s="996" t="s">
        <v>117</v>
      </c>
      <c r="C24" s="997">
        <v>2004</v>
      </c>
      <c r="D24" s="1014" t="s">
        <v>127</v>
      </c>
      <c r="E24" s="296">
        <v>0</v>
      </c>
      <c r="F24" s="297">
        <v>0</v>
      </c>
      <c r="G24" s="297">
        <v>543</v>
      </c>
      <c r="H24" s="53">
        <v>4</v>
      </c>
      <c r="I24" s="455"/>
      <c r="J24" s="93">
        <f t="shared" si="0"/>
        <v>540</v>
      </c>
      <c r="K24" s="85">
        <f t="shared" si="1"/>
        <v>4</v>
      </c>
      <c r="L24" s="720">
        <f t="shared" si="2"/>
        <v>543</v>
      </c>
      <c r="M24" s="720">
        <f t="shared" si="3"/>
        <v>0</v>
      </c>
      <c r="N24" s="720">
        <f t="shared" si="4"/>
        <v>0</v>
      </c>
    </row>
    <row r="25" spans="1:14" ht="15.75" thickBot="1" x14ac:dyDescent="0.3">
      <c r="A25" s="916" t="s">
        <v>163</v>
      </c>
      <c r="B25" s="941" t="s">
        <v>96</v>
      </c>
      <c r="C25" s="909">
        <v>2004</v>
      </c>
      <c r="D25" s="993" t="s">
        <v>127</v>
      </c>
      <c r="E25" s="296"/>
      <c r="F25" s="297"/>
      <c r="G25" s="297"/>
      <c r="H25" s="53">
        <v>0</v>
      </c>
      <c r="I25" s="251"/>
      <c r="J25" s="93">
        <f t="shared" si="0"/>
        <v>0</v>
      </c>
      <c r="K25" s="85">
        <f t="shared" si="1"/>
        <v>0</v>
      </c>
      <c r="L25" s="720">
        <f t="shared" si="2"/>
        <v>0</v>
      </c>
      <c r="M25" s="720">
        <f t="shared" si="3"/>
        <v>0</v>
      </c>
      <c r="N25" s="720">
        <f t="shared" si="4"/>
        <v>0</v>
      </c>
    </row>
    <row r="26" spans="1:14" ht="15.75" thickBot="1" x14ac:dyDescent="0.3">
      <c r="A26" s="40" t="s">
        <v>134</v>
      </c>
      <c r="B26" s="41" t="s">
        <v>135</v>
      </c>
      <c r="C26" s="111">
        <v>2003</v>
      </c>
      <c r="D26" s="196" t="s">
        <v>138</v>
      </c>
      <c r="E26" s="296"/>
      <c r="F26" s="297"/>
      <c r="G26" s="297"/>
      <c r="H26" s="53">
        <v>0</v>
      </c>
      <c r="I26" s="455"/>
      <c r="J26" s="93">
        <f t="shared" si="0"/>
        <v>0</v>
      </c>
      <c r="K26" s="85">
        <f t="shared" si="1"/>
        <v>0</v>
      </c>
      <c r="L26" s="720">
        <f t="shared" si="2"/>
        <v>0</v>
      </c>
      <c r="M26" s="720">
        <f t="shared" si="3"/>
        <v>0</v>
      </c>
      <c r="N26" s="720">
        <f t="shared" si="4"/>
        <v>0</v>
      </c>
    </row>
    <row r="27" spans="1:14" ht="15.75" thickBot="1" x14ac:dyDescent="0.3">
      <c r="A27" s="64"/>
      <c r="B27" s="869"/>
      <c r="C27" s="34"/>
      <c r="D27" s="517"/>
      <c r="E27" s="296"/>
      <c r="F27" s="297"/>
      <c r="G27" s="297"/>
      <c r="H27" s="53">
        <f t="shared" ref="H27:H34" si="5">K27</f>
        <v>0</v>
      </c>
      <c r="I27" s="251"/>
      <c r="J27" s="870">
        <f t="shared" ref="J27:J34" si="6">FLOOR(L27,10)</f>
        <v>0</v>
      </c>
      <c r="K27" s="85">
        <f t="shared" ref="K27:K34" si="7">IF(J27&lt;5.1,0,(J27-500)*0.1)</f>
        <v>0</v>
      </c>
      <c r="L27" s="720">
        <f t="shared" ref="L27:L34" si="8">MAX(E27:G27)</f>
        <v>0</v>
      </c>
      <c r="M27" s="720">
        <f t="shared" ref="M27:M34" si="9">SUM(E27:G27)-L27-N27</f>
        <v>0</v>
      </c>
      <c r="N27" s="720">
        <f t="shared" ref="N27:N34" si="10">MIN(E27:G27)</f>
        <v>0</v>
      </c>
    </row>
    <row r="28" spans="1:14" ht="15.75" thickBot="1" x14ac:dyDescent="0.3">
      <c r="A28" s="119"/>
      <c r="B28" s="485"/>
      <c r="C28" s="117"/>
      <c r="D28" s="323"/>
      <c r="E28" s="296"/>
      <c r="F28" s="297"/>
      <c r="G28" s="297"/>
      <c r="H28" s="53">
        <f t="shared" si="5"/>
        <v>0</v>
      </c>
      <c r="I28" s="455"/>
      <c r="J28" s="93">
        <f t="shared" si="6"/>
        <v>0</v>
      </c>
      <c r="K28" s="85">
        <f t="shared" si="7"/>
        <v>0</v>
      </c>
      <c r="L28" s="720">
        <f t="shared" si="8"/>
        <v>0</v>
      </c>
      <c r="M28" s="720">
        <f t="shared" si="9"/>
        <v>0</v>
      </c>
      <c r="N28" s="720">
        <f t="shared" si="10"/>
        <v>0</v>
      </c>
    </row>
    <row r="29" spans="1:14" ht="15.75" thickBot="1" x14ac:dyDescent="0.3">
      <c r="A29" s="119"/>
      <c r="B29" s="485"/>
      <c r="C29" s="117"/>
      <c r="D29" s="323"/>
      <c r="E29" s="296"/>
      <c r="F29" s="297"/>
      <c r="G29" s="297"/>
      <c r="H29" s="53">
        <f t="shared" si="5"/>
        <v>0</v>
      </c>
      <c r="I29" s="251"/>
      <c r="J29" s="862">
        <f t="shared" si="6"/>
        <v>0</v>
      </c>
      <c r="K29" s="85">
        <f t="shared" si="7"/>
        <v>0</v>
      </c>
      <c r="L29" s="720">
        <f t="shared" si="8"/>
        <v>0</v>
      </c>
      <c r="M29" s="720">
        <f t="shared" si="9"/>
        <v>0</v>
      </c>
      <c r="N29" s="720">
        <f t="shared" si="10"/>
        <v>0</v>
      </c>
    </row>
    <row r="30" spans="1:14" ht="15.75" thickBot="1" x14ac:dyDescent="0.3">
      <c r="A30" s="119"/>
      <c r="B30" s="485"/>
      <c r="C30" s="117"/>
      <c r="D30" s="456"/>
      <c r="E30" s="296"/>
      <c r="F30" s="297"/>
      <c r="G30" s="297"/>
      <c r="H30" s="53">
        <f t="shared" si="5"/>
        <v>0</v>
      </c>
      <c r="I30" s="251"/>
      <c r="J30" s="862">
        <f t="shared" si="6"/>
        <v>0</v>
      </c>
      <c r="K30" s="85">
        <f t="shared" si="7"/>
        <v>0</v>
      </c>
      <c r="L30" s="720">
        <f t="shared" si="8"/>
        <v>0</v>
      </c>
      <c r="M30" s="720">
        <f t="shared" si="9"/>
        <v>0</v>
      </c>
      <c r="N30" s="720">
        <f t="shared" si="10"/>
        <v>0</v>
      </c>
    </row>
    <row r="31" spans="1:14" ht="15.75" thickBot="1" x14ac:dyDescent="0.3">
      <c r="A31" s="40"/>
      <c r="B31" s="444"/>
      <c r="C31" s="39"/>
      <c r="D31" s="287"/>
      <c r="E31" s="296">
        <v>0</v>
      </c>
      <c r="F31" s="297"/>
      <c r="G31" s="297"/>
      <c r="H31" s="53">
        <f t="shared" si="5"/>
        <v>0</v>
      </c>
      <c r="I31" s="250"/>
      <c r="J31" s="93">
        <f t="shared" si="6"/>
        <v>0</v>
      </c>
      <c r="K31" s="85">
        <f t="shared" si="7"/>
        <v>0</v>
      </c>
      <c r="L31" s="720">
        <f t="shared" si="8"/>
        <v>0</v>
      </c>
      <c r="M31" s="720">
        <f t="shared" si="9"/>
        <v>0</v>
      </c>
      <c r="N31" s="720">
        <f t="shared" si="10"/>
        <v>0</v>
      </c>
    </row>
    <row r="32" spans="1:14" ht="15.75" thickBot="1" x14ac:dyDescent="0.3">
      <c r="A32" s="119"/>
      <c r="B32" s="512"/>
      <c r="C32" s="515"/>
      <c r="D32" s="287"/>
      <c r="E32" s="296">
        <v>0</v>
      </c>
      <c r="F32" s="297"/>
      <c r="G32" s="297">
        <v>0</v>
      </c>
      <c r="H32" s="53">
        <f t="shared" si="5"/>
        <v>0</v>
      </c>
      <c r="I32" s="455"/>
      <c r="J32" s="93">
        <f t="shared" si="6"/>
        <v>0</v>
      </c>
      <c r="K32" s="85">
        <f t="shared" si="7"/>
        <v>0</v>
      </c>
      <c r="L32" s="721">
        <f t="shared" si="8"/>
        <v>0</v>
      </c>
      <c r="M32" s="720">
        <f t="shared" si="9"/>
        <v>0</v>
      </c>
      <c r="N32" s="720">
        <f t="shared" si="10"/>
        <v>0</v>
      </c>
    </row>
    <row r="33" spans="1:14" ht="15.75" thickBot="1" x14ac:dyDescent="0.3">
      <c r="A33" s="119"/>
      <c r="B33" s="486"/>
      <c r="C33" s="129"/>
      <c r="D33" s="287"/>
      <c r="E33" s="296"/>
      <c r="F33" s="297"/>
      <c r="G33" s="297"/>
      <c r="H33" s="53">
        <f t="shared" si="5"/>
        <v>0</v>
      </c>
      <c r="I33" s="251"/>
      <c r="J33" s="93">
        <f t="shared" si="6"/>
        <v>0</v>
      </c>
      <c r="K33" s="85">
        <f t="shared" si="7"/>
        <v>0</v>
      </c>
      <c r="L33" s="720">
        <f t="shared" si="8"/>
        <v>0</v>
      </c>
      <c r="M33" s="720">
        <f t="shared" si="9"/>
        <v>0</v>
      </c>
      <c r="N33" s="720">
        <f t="shared" si="10"/>
        <v>0</v>
      </c>
    </row>
    <row r="34" spans="1:14" ht="15.75" thickBot="1" x14ac:dyDescent="0.3">
      <c r="A34" s="119"/>
      <c r="B34" s="485"/>
      <c r="C34" s="117"/>
      <c r="D34" s="323"/>
      <c r="E34" s="296"/>
      <c r="F34" s="297"/>
      <c r="G34" s="297"/>
      <c r="H34" s="53">
        <f t="shared" si="5"/>
        <v>0</v>
      </c>
      <c r="I34" s="251"/>
      <c r="J34" s="93">
        <f t="shared" si="6"/>
        <v>0</v>
      </c>
      <c r="K34" s="85">
        <f t="shared" si="7"/>
        <v>0</v>
      </c>
      <c r="L34" s="720">
        <f t="shared" si="8"/>
        <v>0</v>
      </c>
      <c r="M34" s="720">
        <f t="shared" si="9"/>
        <v>0</v>
      </c>
      <c r="N34" s="720">
        <f t="shared" si="10"/>
        <v>0</v>
      </c>
    </row>
    <row r="35" spans="1:14" ht="15.75" thickBot="1" x14ac:dyDescent="0.3">
      <c r="A35" s="40" t="s">
        <v>120</v>
      </c>
      <c r="B35" s="482" t="s">
        <v>49</v>
      </c>
      <c r="C35" s="39">
        <v>2003</v>
      </c>
      <c r="D35" s="195" t="s">
        <v>20</v>
      </c>
      <c r="E35" s="296"/>
      <c r="F35" s="297"/>
      <c r="G35" s="297"/>
      <c r="H35" s="53">
        <f t="shared" ref="H35:H70" si="11">K35</f>
        <v>0</v>
      </c>
      <c r="I35" s="250"/>
      <c r="J35" s="93">
        <f t="shared" ref="J35:J70" si="12">FLOOR(L35,10)</f>
        <v>0</v>
      </c>
      <c r="K35" s="85">
        <f t="shared" ref="K35:K70" si="13">IF(J35&lt;5.1,0,(J35-500)*0.1)</f>
        <v>0</v>
      </c>
      <c r="L35" s="720">
        <f t="shared" ref="L35:L38" si="14">MAX(E35:G35)</f>
        <v>0</v>
      </c>
      <c r="M35" s="720">
        <f t="shared" ref="M35:M38" si="15">SUM(E35:G35)-L35-N35</f>
        <v>0</v>
      </c>
      <c r="N35" s="720">
        <f t="shared" ref="N35:N38" si="16">MIN(E35:G35)</f>
        <v>0</v>
      </c>
    </row>
    <row r="36" spans="1:14" ht="15.75" thickBot="1" x14ac:dyDescent="0.3">
      <c r="A36" s="40" t="s">
        <v>150</v>
      </c>
      <c r="B36" s="514" t="s">
        <v>151</v>
      </c>
      <c r="C36" s="132">
        <v>1999</v>
      </c>
      <c r="D36" s="333" t="s">
        <v>104</v>
      </c>
      <c r="E36" s="296">
        <v>718</v>
      </c>
      <c r="F36" s="297">
        <v>812</v>
      </c>
      <c r="G36" s="297">
        <v>791</v>
      </c>
      <c r="H36" s="53">
        <v>31</v>
      </c>
      <c r="I36" s="455"/>
      <c r="J36" s="93">
        <f t="shared" si="12"/>
        <v>810</v>
      </c>
      <c r="K36" s="85">
        <f t="shared" si="13"/>
        <v>31</v>
      </c>
      <c r="L36" s="720">
        <f t="shared" si="14"/>
        <v>812</v>
      </c>
      <c r="M36" s="720">
        <f t="shared" si="15"/>
        <v>791</v>
      </c>
      <c r="N36" s="720">
        <f t="shared" si="16"/>
        <v>718</v>
      </c>
    </row>
    <row r="37" spans="1:14" ht="15.75" thickBot="1" x14ac:dyDescent="0.3">
      <c r="A37" s="40"/>
      <c r="B37" s="483"/>
      <c r="C37" s="56"/>
      <c r="D37" s="333"/>
      <c r="E37" s="296"/>
      <c r="F37" s="297"/>
      <c r="G37" s="297"/>
      <c r="H37" s="53">
        <f t="shared" si="11"/>
        <v>0</v>
      </c>
      <c r="I37" s="251"/>
      <c r="J37" s="93">
        <f t="shared" si="12"/>
        <v>0</v>
      </c>
      <c r="K37" s="85">
        <f t="shared" si="13"/>
        <v>0</v>
      </c>
      <c r="L37" s="720">
        <f t="shared" si="14"/>
        <v>0</v>
      </c>
      <c r="M37" s="720">
        <f t="shared" si="15"/>
        <v>0</v>
      </c>
      <c r="N37" s="720">
        <f t="shared" si="16"/>
        <v>0</v>
      </c>
    </row>
    <row r="38" spans="1:14" ht="15.75" thickBot="1" x14ac:dyDescent="0.3">
      <c r="A38" s="119"/>
      <c r="B38" s="485"/>
      <c r="C38" s="117"/>
      <c r="D38" s="323"/>
      <c r="E38" s="296"/>
      <c r="F38" s="297"/>
      <c r="G38" s="297"/>
      <c r="H38" s="53">
        <f t="shared" si="11"/>
        <v>0</v>
      </c>
      <c r="I38" s="455"/>
      <c r="J38" s="93">
        <f t="shared" si="12"/>
        <v>0</v>
      </c>
      <c r="K38" s="85">
        <f t="shared" si="13"/>
        <v>0</v>
      </c>
      <c r="L38" s="720">
        <f t="shared" si="14"/>
        <v>0</v>
      </c>
      <c r="M38" s="720">
        <f t="shared" si="15"/>
        <v>0</v>
      </c>
      <c r="N38" s="720">
        <f t="shared" si="16"/>
        <v>0</v>
      </c>
    </row>
    <row r="39" spans="1:14" ht="15.75" thickBot="1" x14ac:dyDescent="0.3">
      <c r="A39" s="119"/>
      <c r="B39" s="484"/>
      <c r="C39" s="104"/>
      <c r="D39" s="324"/>
      <c r="E39" s="296"/>
      <c r="F39" s="297"/>
      <c r="G39" s="297"/>
      <c r="H39" s="53">
        <f t="shared" si="11"/>
        <v>0</v>
      </c>
      <c r="I39" s="251"/>
      <c r="J39" s="93">
        <f t="shared" si="12"/>
        <v>0</v>
      </c>
      <c r="K39" s="85">
        <f t="shared" si="13"/>
        <v>0</v>
      </c>
      <c r="L39" s="720">
        <f t="shared" ref="L39:L66" si="17">MAX(E39:G39)</f>
        <v>0</v>
      </c>
      <c r="M39" s="720">
        <f t="shared" ref="M39:M66" si="18">SUM(E39:G39)-L39-N39</f>
        <v>0</v>
      </c>
      <c r="N39" s="720">
        <f t="shared" ref="N39:N66" si="19">MIN(E39:G39)</f>
        <v>0</v>
      </c>
    </row>
    <row r="40" spans="1:14" ht="15.75" customHeight="1" thickBot="1" x14ac:dyDescent="0.3">
      <c r="A40" s="119"/>
      <c r="B40" s="485"/>
      <c r="C40" s="117"/>
      <c r="D40" s="323"/>
      <c r="E40" s="296"/>
      <c r="F40" s="297"/>
      <c r="G40" s="297"/>
      <c r="H40" s="53">
        <f t="shared" si="11"/>
        <v>0</v>
      </c>
      <c r="I40" s="455"/>
      <c r="J40" s="93">
        <f t="shared" si="12"/>
        <v>0</v>
      </c>
      <c r="K40" s="85">
        <f t="shared" si="13"/>
        <v>0</v>
      </c>
      <c r="L40" s="720">
        <f t="shared" si="17"/>
        <v>0</v>
      </c>
      <c r="M40" s="720">
        <f t="shared" si="18"/>
        <v>0</v>
      </c>
      <c r="N40" s="720">
        <f t="shared" si="19"/>
        <v>0</v>
      </c>
    </row>
    <row r="41" spans="1:14" ht="15.75" thickBot="1" x14ac:dyDescent="0.3">
      <c r="A41" s="119"/>
      <c r="B41" s="485"/>
      <c r="C41" s="117"/>
      <c r="D41" s="323"/>
      <c r="E41" s="296"/>
      <c r="F41" s="297"/>
      <c r="G41" s="297"/>
      <c r="H41" s="53">
        <f t="shared" si="11"/>
        <v>0</v>
      </c>
      <c r="I41" s="251"/>
      <c r="J41" s="93">
        <f t="shared" si="12"/>
        <v>0</v>
      </c>
      <c r="K41" s="85">
        <f t="shared" si="13"/>
        <v>0</v>
      </c>
      <c r="L41" s="720">
        <f t="shared" si="17"/>
        <v>0</v>
      </c>
      <c r="M41" s="720">
        <f t="shared" si="18"/>
        <v>0</v>
      </c>
      <c r="N41" s="720">
        <f t="shared" si="19"/>
        <v>0</v>
      </c>
    </row>
    <row r="42" spans="1:14" ht="15.75" thickBot="1" x14ac:dyDescent="0.3">
      <c r="A42" s="119"/>
      <c r="B42" s="485"/>
      <c r="C42" s="117"/>
      <c r="D42" s="456"/>
      <c r="E42" s="296"/>
      <c r="F42" s="297"/>
      <c r="G42" s="297"/>
      <c r="H42" s="53">
        <f t="shared" si="11"/>
        <v>0</v>
      </c>
      <c r="I42" s="251"/>
      <c r="J42" s="93">
        <f t="shared" si="12"/>
        <v>0</v>
      </c>
      <c r="K42" s="85">
        <f t="shared" si="13"/>
        <v>0</v>
      </c>
      <c r="L42" s="720">
        <f t="shared" si="17"/>
        <v>0</v>
      </c>
      <c r="M42" s="720">
        <f t="shared" si="18"/>
        <v>0</v>
      </c>
      <c r="N42" s="720">
        <f t="shared" si="19"/>
        <v>0</v>
      </c>
    </row>
    <row r="43" spans="1:14" ht="15.75" thickBot="1" x14ac:dyDescent="0.3">
      <c r="A43" s="119"/>
      <c r="B43" s="484"/>
      <c r="C43" s="104"/>
      <c r="D43" s="287"/>
      <c r="E43" s="296"/>
      <c r="F43" s="297"/>
      <c r="G43" s="297"/>
      <c r="H43" s="53">
        <f t="shared" si="11"/>
        <v>0</v>
      </c>
      <c r="I43" s="250"/>
      <c r="J43" s="93">
        <f t="shared" si="12"/>
        <v>0</v>
      </c>
      <c r="K43" s="85">
        <f t="shared" si="13"/>
        <v>0</v>
      </c>
      <c r="L43" s="720">
        <f t="shared" si="17"/>
        <v>0</v>
      </c>
      <c r="M43" s="720">
        <f t="shared" si="18"/>
        <v>0</v>
      </c>
      <c r="N43" s="720">
        <f t="shared" si="19"/>
        <v>0</v>
      </c>
    </row>
    <row r="44" spans="1:14" ht="15.75" thickBot="1" x14ac:dyDescent="0.3">
      <c r="A44" s="119"/>
      <c r="B44" s="485"/>
      <c r="C44" s="117"/>
      <c r="D44" s="287"/>
      <c r="E44" s="296"/>
      <c r="F44" s="297"/>
      <c r="G44" s="297"/>
      <c r="H44" s="53">
        <f t="shared" si="11"/>
        <v>0</v>
      </c>
      <c r="I44" s="251"/>
      <c r="J44" s="93">
        <f t="shared" si="12"/>
        <v>0</v>
      </c>
      <c r="K44" s="85">
        <f t="shared" si="13"/>
        <v>0</v>
      </c>
      <c r="L44" s="720">
        <f t="shared" si="17"/>
        <v>0</v>
      </c>
      <c r="M44" s="720">
        <f t="shared" si="18"/>
        <v>0</v>
      </c>
      <c r="N44" s="720">
        <f t="shared" si="19"/>
        <v>0</v>
      </c>
    </row>
    <row r="45" spans="1:14" ht="15.75" thickBot="1" x14ac:dyDescent="0.3">
      <c r="A45" s="40"/>
      <c r="B45" s="41"/>
      <c r="C45" s="38"/>
      <c r="D45" s="195"/>
      <c r="E45" s="296"/>
      <c r="F45" s="297"/>
      <c r="G45" s="297"/>
      <c r="H45" s="53">
        <f t="shared" si="11"/>
        <v>0</v>
      </c>
      <c r="I45" s="250"/>
      <c r="J45" s="93">
        <f t="shared" si="12"/>
        <v>0</v>
      </c>
      <c r="K45" s="85">
        <f t="shared" si="13"/>
        <v>0</v>
      </c>
      <c r="L45" s="720">
        <f t="shared" si="17"/>
        <v>0</v>
      </c>
      <c r="M45" s="720">
        <f t="shared" si="18"/>
        <v>0</v>
      </c>
      <c r="N45" s="720">
        <f t="shared" si="19"/>
        <v>0</v>
      </c>
    </row>
    <row r="46" spans="1:14" ht="15.75" thickBot="1" x14ac:dyDescent="0.3">
      <c r="A46" s="119"/>
      <c r="B46" s="485"/>
      <c r="C46" s="114"/>
      <c r="D46" s="287"/>
      <c r="E46" s="296"/>
      <c r="F46" s="297"/>
      <c r="G46" s="297"/>
      <c r="H46" s="53">
        <f t="shared" si="11"/>
        <v>0</v>
      </c>
      <c r="I46" s="251"/>
      <c r="J46" s="93">
        <f t="shared" si="12"/>
        <v>0</v>
      </c>
      <c r="K46" s="85">
        <f t="shared" si="13"/>
        <v>0</v>
      </c>
      <c r="L46" s="720">
        <f t="shared" si="17"/>
        <v>0</v>
      </c>
      <c r="M46" s="720">
        <f t="shared" si="18"/>
        <v>0</v>
      </c>
      <c r="N46" s="720">
        <f t="shared" si="19"/>
        <v>0</v>
      </c>
    </row>
    <row r="47" spans="1:14" ht="15.75" thickBot="1" x14ac:dyDescent="0.3">
      <c r="A47" s="40"/>
      <c r="B47" s="482"/>
      <c r="C47" s="38"/>
      <c r="D47" s="335"/>
      <c r="E47" s="296"/>
      <c r="F47" s="297"/>
      <c r="G47" s="297"/>
      <c r="H47" s="53">
        <f t="shared" si="11"/>
        <v>0</v>
      </c>
      <c r="I47" s="250"/>
      <c r="J47" s="93">
        <f t="shared" si="12"/>
        <v>0</v>
      </c>
      <c r="K47" s="85">
        <f t="shared" si="13"/>
        <v>0</v>
      </c>
      <c r="L47" s="720">
        <f t="shared" si="17"/>
        <v>0</v>
      </c>
      <c r="M47" s="720">
        <f t="shared" si="18"/>
        <v>0</v>
      </c>
      <c r="N47" s="720">
        <f t="shared" si="19"/>
        <v>0</v>
      </c>
    </row>
    <row r="48" spans="1:14" ht="15.75" thickBot="1" x14ac:dyDescent="0.3">
      <c r="A48" s="119"/>
      <c r="B48" s="485"/>
      <c r="C48" s="117"/>
      <c r="D48" s="323"/>
      <c r="E48" s="296"/>
      <c r="F48" s="297"/>
      <c r="G48" s="297"/>
      <c r="H48" s="53">
        <f t="shared" si="11"/>
        <v>0</v>
      </c>
      <c r="I48" s="455"/>
      <c r="J48" s="93">
        <f t="shared" si="12"/>
        <v>0</v>
      </c>
      <c r="K48" s="85">
        <f t="shared" si="13"/>
        <v>0</v>
      </c>
      <c r="L48" s="720">
        <f t="shared" si="17"/>
        <v>0</v>
      </c>
      <c r="M48" s="720">
        <f t="shared" si="18"/>
        <v>0</v>
      </c>
      <c r="N48" s="720">
        <f t="shared" si="19"/>
        <v>0</v>
      </c>
    </row>
    <row r="49" spans="1:14" ht="15.75" thickBot="1" x14ac:dyDescent="0.3">
      <c r="A49" s="40"/>
      <c r="B49" s="41"/>
      <c r="C49" s="38"/>
      <c r="D49" s="186"/>
      <c r="E49" s="296"/>
      <c r="F49" s="297"/>
      <c r="G49" s="297"/>
      <c r="H49" s="53">
        <f t="shared" si="11"/>
        <v>0</v>
      </c>
      <c r="I49" s="251"/>
      <c r="J49" s="93">
        <f t="shared" si="12"/>
        <v>0</v>
      </c>
      <c r="K49" s="85">
        <f t="shared" si="13"/>
        <v>0</v>
      </c>
      <c r="L49" s="720">
        <f t="shared" si="17"/>
        <v>0</v>
      </c>
      <c r="M49" s="720">
        <f t="shared" si="18"/>
        <v>0</v>
      </c>
      <c r="N49" s="720">
        <f t="shared" si="19"/>
        <v>0</v>
      </c>
    </row>
    <row r="50" spans="1:14" ht="15.75" thickBot="1" x14ac:dyDescent="0.3">
      <c r="A50" s="119"/>
      <c r="B50" s="485"/>
      <c r="C50" s="114"/>
      <c r="D50" s="324"/>
      <c r="E50" s="296"/>
      <c r="F50" s="297"/>
      <c r="G50" s="297"/>
      <c r="H50" s="53">
        <f t="shared" si="11"/>
        <v>0</v>
      </c>
      <c r="I50" s="455"/>
      <c r="J50" s="93">
        <f t="shared" si="12"/>
        <v>0</v>
      </c>
      <c r="K50" s="85">
        <f t="shared" si="13"/>
        <v>0</v>
      </c>
      <c r="L50" s="720">
        <f t="shared" si="17"/>
        <v>0</v>
      </c>
      <c r="M50" s="720">
        <f t="shared" si="18"/>
        <v>0</v>
      </c>
      <c r="N50" s="720">
        <f t="shared" si="19"/>
        <v>0</v>
      </c>
    </row>
    <row r="51" spans="1:14" ht="15.75" thickBot="1" x14ac:dyDescent="0.3">
      <c r="A51" s="40"/>
      <c r="B51" s="482"/>
      <c r="C51" s="38"/>
      <c r="D51" s="186"/>
      <c r="E51" s="296"/>
      <c r="F51" s="297"/>
      <c r="G51" s="297"/>
      <c r="H51" s="53">
        <f t="shared" si="11"/>
        <v>0</v>
      </c>
      <c r="I51" s="251"/>
      <c r="J51" s="93">
        <f t="shared" si="12"/>
        <v>0</v>
      </c>
      <c r="K51" s="85">
        <f t="shared" si="13"/>
        <v>0</v>
      </c>
      <c r="L51" s="720">
        <f t="shared" si="17"/>
        <v>0</v>
      </c>
      <c r="M51" s="720">
        <f t="shared" si="18"/>
        <v>0</v>
      </c>
      <c r="N51" s="720">
        <f t="shared" si="19"/>
        <v>0</v>
      </c>
    </row>
    <row r="52" spans="1:14" ht="15.75" thickBot="1" x14ac:dyDescent="0.3">
      <c r="A52" s="119"/>
      <c r="B52" s="485"/>
      <c r="C52" s="117"/>
      <c r="D52" s="324"/>
      <c r="E52" s="296"/>
      <c r="F52" s="297"/>
      <c r="G52" s="297"/>
      <c r="H52" s="53">
        <f t="shared" si="11"/>
        <v>0</v>
      </c>
      <c r="I52" s="251"/>
      <c r="J52" s="93">
        <f t="shared" si="12"/>
        <v>0</v>
      </c>
      <c r="K52" s="85">
        <f t="shared" si="13"/>
        <v>0</v>
      </c>
      <c r="L52" s="720">
        <f t="shared" si="17"/>
        <v>0</v>
      </c>
      <c r="M52" s="720">
        <f t="shared" si="18"/>
        <v>0</v>
      </c>
      <c r="N52" s="720">
        <f t="shared" si="19"/>
        <v>0</v>
      </c>
    </row>
    <row r="53" spans="1:14" ht="15.75" thickBot="1" x14ac:dyDescent="0.3">
      <c r="A53" s="119"/>
      <c r="B53" s="485"/>
      <c r="C53" s="117"/>
      <c r="D53" s="330"/>
      <c r="E53" s="296"/>
      <c r="F53" s="717"/>
      <c r="G53" s="297"/>
      <c r="H53" s="53">
        <f t="shared" si="11"/>
        <v>0</v>
      </c>
      <c r="I53" s="250"/>
      <c r="J53" s="93">
        <f t="shared" si="12"/>
        <v>0</v>
      </c>
      <c r="K53" s="85">
        <f t="shared" si="13"/>
        <v>0</v>
      </c>
      <c r="L53" s="720">
        <f t="shared" si="17"/>
        <v>0</v>
      </c>
      <c r="M53" s="720">
        <f t="shared" si="18"/>
        <v>0</v>
      </c>
      <c r="N53" s="720">
        <f t="shared" si="19"/>
        <v>0</v>
      </c>
    </row>
    <row r="54" spans="1:14" ht="15.75" thickBot="1" x14ac:dyDescent="0.3">
      <c r="A54" s="119"/>
      <c r="B54" s="487"/>
      <c r="C54" s="117"/>
      <c r="D54" s="323"/>
      <c r="E54" s="296"/>
      <c r="F54" s="297"/>
      <c r="G54" s="297"/>
      <c r="H54" s="53">
        <f t="shared" si="11"/>
        <v>0</v>
      </c>
      <c r="I54" s="251"/>
      <c r="J54" s="93">
        <f t="shared" si="12"/>
        <v>0</v>
      </c>
      <c r="K54" s="85">
        <f t="shared" si="13"/>
        <v>0</v>
      </c>
      <c r="L54" s="720">
        <f t="shared" si="17"/>
        <v>0</v>
      </c>
      <c r="M54" s="720">
        <f t="shared" si="18"/>
        <v>0</v>
      </c>
      <c r="N54" s="720">
        <f t="shared" si="19"/>
        <v>0</v>
      </c>
    </row>
    <row r="55" spans="1:14" ht="15.75" thickBot="1" x14ac:dyDescent="0.3">
      <c r="A55" s="40"/>
      <c r="B55" s="41"/>
      <c r="C55" s="39"/>
      <c r="D55" s="196"/>
      <c r="E55" s="296"/>
      <c r="F55" s="297"/>
      <c r="G55" s="297"/>
      <c r="H55" s="53">
        <f t="shared" si="11"/>
        <v>0</v>
      </c>
      <c r="I55" s="250"/>
      <c r="J55" s="93">
        <f t="shared" si="12"/>
        <v>0</v>
      </c>
      <c r="K55" s="85">
        <f t="shared" si="13"/>
        <v>0</v>
      </c>
      <c r="L55" s="720">
        <f t="shared" si="17"/>
        <v>0</v>
      </c>
      <c r="M55" s="720">
        <f t="shared" si="18"/>
        <v>0</v>
      </c>
      <c r="N55" s="720">
        <f t="shared" si="19"/>
        <v>0</v>
      </c>
    </row>
    <row r="56" spans="1:14" ht="15.75" thickBot="1" x14ac:dyDescent="0.3">
      <c r="A56" s="40"/>
      <c r="B56" s="41"/>
      <c r="C56" s="39"/>
      <c r="D56" s="196"/>
      <c r="E56" s="296"/>
      <c r="F56" s="297"/>
      <c r="G56" s="297"/>
      <c r="H56" s="53">
        <f t="shared" si="11"/>
        <v>0</v>
      </c>
      <c r="I56" s="455"/>
      <c r="J56" s="93">
        <f t="shared" si="12"/>
        <v>0</v>
      </c>
      <c r="K56" s="85">
        <f t="shared" si="13"/>
        <v>0</v>
      </c>
      <c r="L56" s="720">
        <f t="shared" si="17"/>
        <v>0</v>
      </c>
      <c r="M56" s="720">
        <f t="shared" si="18"/>
        <v>0</v>
      </c>
      <c r="N56" s="720">
        <f t="shared" si="19"/>
        <v>0</v>
      </c>
    </row>
    <row r="57" spans="1:14" ht="15.75" thickBot="1" x14ac:dyDescent="0.3">
      <c r="A57" s="40"/>
      <c r="B57" s="41"/>
      <c r="C57" s="111"/>
      <c r="D57" s="326"/>
      <c r="E57" s="296"/>
      <c r="F57" s="297"/>
      <c r="G57" s="297"/>
      <c r="H57" s="53">
        <f t="shared" si="11"/>
        <v>0</v>
      </c>
      <c r="I57" s="519"/>
      <c r="J57" s="93">
        <f t="shared" si="12"/>
        <v>0</v>
      </c>
      <c r="K57" s="85">
        <f t="shared" si="13"/>
        <v>0</v>
      </c>
      <c r="L57" s="720">
        <f t="shared" si="17"/>
        <v>0</v>
      </c>
      <c r="M57" s="720">
        <f t="shared" si="18"/>
        <v>0</v>
      </c>
      <c r="N57" s="720">
        <f t="shared" si="19"/>
        <v>0</v>
      </c>
    </row>
    <row r="58" spans="1:14" ht="15.75" thickBot="1" x14ac:dyDescent="0.3">
      <c r="A58" s="40"/>
      <c r="B58" s="483"/>
      <c r="C58" s="56"/>
      <c r="D58" s="332"/>
      <c r="E58" s="296"/>
      <c r="F58" s="297"/>
      <c r="G58" s="297"/>
      <c r="H58" s="53">
        <f t="shared" si="11"/>
        <v>0</v>
      </c>
      <c r="I58" s="251"/>
      <c r="J58" s="93">
        <f t="shared" si="12"/>
        <v>0</v>
      </c>
      <c r="K58" s="85">
        <f t="shared" si="13"/>
        <v>0</v>
      </c>
      <c r="L58" s="720">
        <f t="shared" si="17"/>
        <v>0</v>
      </c>
      <c r="M58" s="720">
        <f t="shared" si="18"/>
        <v>0</v>
      </c>
      <c r="N58" s="720">
        <f t="shared" si="19"/>
        <v>0</v>
      </c>
    </row>
    <row r="59" spans="1:14" ht="15.75" thickBot="1" x14ac:dyDescent="0.3">
      <c r="A59" s="30"/>
      <c r="B59" s="42"/>
      <c r="C59" s="38"/>
      <c r="D59" s="196"/>
      <c r="E59" s="298"/>
      <c r="F59" s="297"/>
      <c r="G59" s="297"/>
      <c r="H59" s="53">
        <f t="shared" si="11"/>
        <v>0</v>
      </c>
      <c r="I59" s="250"/>
      <c r="J59" s="93">
        <f t="shared" si="12"/>
        <v>0</v>
      </c>
      <c r="K59" s="85">
        <f t="shared" si="13"/>
        <v>0</v>
      </c>
      <c r="L59" s="720">
        <f t="shared" si="17"/>
        <v>0</v>
      </c>
      <c r="M59" s="720">
        <f t="shared" si="18"/>
        <v>0</v>
      </c>
      <c r="N59" s="720">
        <f t="shared" si="19"/>
        <v>0</v>
      </c>
    </row>
    <row r="60" spans="1:14" ht="15.75" thickBot="1" x14ac:dyDescent="0.3">
      <c r="A60" s="119"/>
      <c r="B60" s="485"/>
      <c r="C60" s="104"/>
      <c r="D60" s="323"/>
      <c r="E60" s="296"/>
      <c r="F60" s="297"/>
      <c r="G60" s="297"/>
      <c r="H60" s="53">
        <f t="shared" si="11"/>
        <v>0</v>
      </c>
      <c r="I60" s="251"/>
      <c r="J60" s="93">
        <f t="shared" si="12"/>
        <v>0</v>
      </c>
      <c r="K60" s="85">
        <f t="shared" si="13"/>
        <v>0</v>
      </c>
      <c r="L60" s="720">
        <f t="shared" si="17"/>
        <v>0</v>
      </c>
      <c r="M60" s="720">
        <f t="shared" si="18"/>
        <v>0</v>
      </c>
      <c r="N60" s="720">
        <f t="shared" si="19"/>
        <v>0</v>
      </c>
    </row>
    <row r="61" spans="1:14" ht="15.75" thickBot="1" x14ac:dyDescent="0.3">
      <c r="A61" s="119"/>
      <c r="B61" s="485"/>
      <c r="C61" s="104"/>
      <c r="D61" s="323"/>
      <c r="E61" s="296"/>
      <c r="F61" s="297"/>
      <c r="G61" s="297"/>
      <c r="H61" s="53">
        <f t="shared" si="11"/>
        <v>0</v>
      </c>
      <c r="I61" s="250"/>
      <c r="J61" s="93">
        <f t="shared" si="12"/>
        <v>0</v>
      </c>
      <c r="K61" s="85">
        <f t="shared" si="13"/>
        <v>0</v>
      </c>
      <c r="L61" s="720">
        <f t="shared" si="17"/>
        <v>0</v>
      </c>
      <c r="M61" s="720">
        <f t="shared" si="18"/>
        <v>0</v>
      </c>
      <c r="N61" s="720">
        <f t="shared" si="19"/>
        <v>0</v>
      </c>
    </row>
    <row r="62" spans="1:14" ht="15.75" thickBot="1" x14ac:dyDescent="0.3">
      <c r="A62" s="40"/>
      <c r="B62" s="41"/>
      <c r="C62" s="39"/>
      <c r="D62" s="196"/>
      <c r="E62" s="296"/>
      <c r="F62" s="297"/>
      <c r="G62" s="297"/>
      <c r="H62" s="53">
        <f t="shared" si="11"/>
        <v>0</v>
      </c>
      <c r="I62" s="251"/>
      <c r="J62" s="93">
        <f t="shared" si="12"/>
        <v>0</v>
      </c>
      <c r="K62" s="85">
        <f t="shared" si="13"/>
        <v>0</v>
      </c>
      <c r="L62" s="720">
        <f t="shared" si="17"/>
        <v>0</v>
      </c>
      <c r="M62" s="720">
        <f t="shared" si="18"/>
        <v>0</v>
      </c>
      <c r="N62" s="720">
        <f t="shared" si="19"/>
        <v>0</v>
      </c>
    </row>
    <row r="63" spans="1:14" ht="15.75" thickBot="1" x14ac:dyDescent="0.3">
      <c r="A63" s="119"/>
      <c r="B63" s="485"/>
      <c r="C63" s="104"/>
      <c r="D63" s="323"/>
      <c r="E63" s="296"/>
      <c r="F63" s="297"/>
      <c r="G63" s="297"/>
      <c r="H63" s="53">
        <f t="shared" si="11"/>
        <v>0</v>
      </c>
      <c r="I63" s="250"/>
      <c r="J63" s="93">
        <f t="shared" si="12"/>
        <v>0</v>
      </c>
      <c r="K63" s="85">
        <f t="shared" si="13"/>
        <v>0</v>
      </c>
      <c r="L63" s="720">
        <f t="shared" si="17"/>
        <v>0</v>
      </c>
      <c r="M63" s="720">
        <f t="shared" si="18"/>
        <v>0</v>
      </c>
      <c r="N63" s="720">
        <f t="shared" si="19"/>
        <v>0</v>
      </c>
    </row>
    <row r="64" spans="1:14" ht="15.75" thickBot="1" x14ac:dyDescent="0.3">
      <c r="A64" s="40"/>
      <c r="B64" s="41"/>
      <c r="C64" s="39"/>
      <c r="D64" s="186"/>
      <c r="E64" s="296"/>
      <c r="F64" s="297"/>
      <c r="G64" s="297"/>
      <c r="H64" s="53">
        <f t="shared" si="11"/>
        <v>0</v>
      </c>
      <c r="I64" s="251"/>
      <c r="J64" s="93">
        <f t="shared" si="12"/>
        <v>0</v>
      </c>
      <c r="K64" s="85">
        <f t="shared" si="13"/>
        <v>0</v>
      </c>
      <c r="L64" s="720">
        <f t="shared" si="17"/>
        <v>0</v>
      </c>
      <c r="M64" s="720">
        <f t="shared" si="18"/>
        <v>0</v>
      </c>
      <c r="N64" s="720">
        <f t="shared" si="19"/>
        <v>0</v>
      </c>
    </row>
    <row r="65" spans="1:14" ht="15.75" thickBot="1" x14ac:dyDescent="0.3">
      <c r="A65" s="119"/>
      <c r="B65" s="485"/>
      <c r="C65" s="104"/>
      <c r="D65" s="323"/>
      <c r="E65" s="296"/>
      <c r="F65" s="297"/>
      <c r="G65" s="297"/>
      <c r="H65" s="53">
        <f t="shared" si="11"/>
        <v>0</v>
      </c>
      <c r="I65" s="247"/>
      <c r="J65" s="93">
        <f t="shared" si="12"/>
        <v>0</v>
      </c>
      <c r="K65" s="85">
        <f t="shared" si="13"/>
        <v>0</v>
      </c>
      <c r="L65" s="720">
        <f t="shared" si="17"/>
        <v>0</v>
      </c>
      <c r="M65" s="720">
        <f t="shared" si="18"/>
        <v>0</v>
      </c>
      <c r="N65" s="720">
        <f t="shared" si="19"/>
        <v>0</v>
      </c>
    </row>
    <row r="66" spans="1:14" ht="15.75" thickBot="1" x14ac:dyDescent="0.3">
      <c r="A66" s="119"/>
      <c r="B66" s="485"/>
      <c r="C66" s="104"/>
      <c r="D66" s="323"/>
      <c r="E66" s="296"/>
      <c r="F66" s="297"/>
      <c r="G66" s="297"/>
      <c r="H66" s="53">
        <f t="shared" si="11"/>
        <v>0</v>
      </c>
      <c r="I66" s="247"/>
      <c r="J66" s="93">
        <f t="shared" si="12"/>
        <v>0</v>
      </c>
      <c r="K66" s="85">
        <f t="shared" si="13"/>
        <v>0</v>
      </c>
      <c r="L66" s="720">
        <f t="shared" si="17"/>
        <v>0</v>
      </c>
      <c r="M66" s="720">
        <f t="shared" si="18"/>
        <v>0</v>
      </c>
      <c r="N66" s="720">
        <f t="shared" si="19"/>
        <v>0</v>
      </c>
    </row>
    <row r="67" spans="1:14" ht="15.75" thickBot="1" x14ac:dyDescent="0.3">
      <c r="A67" s="119"/>
      <c r="B67" s="485"/>
      <c r="C67" s="104"/>
      <c r="D67" s="323"/>
      <c r="E67" s="296"/>
      <c r="F67" s="297"/>
      <c r="G67" s="297"/>
      <c r="H67" s="53">
        <f t="shared" si="11"/>
        <v>0</v>
      </c>
      <c r="I67" s="247"/>
      <c r="J67" s="93">
        <f t="shared" si="12"/>
        <v>0</v>
      </c>
      <c r="K67" s="85">
        <f t="shared" si="13"/>
        <v>0</v>
      </c>
      <c r="L67" s="246"/>
      <c r="M67" s="246"/>
      <c r="N67" s="246"/>
    </row>
    <row r="68" spans="1:14" ht="15.75" thickBot="1" x14ac:dyDescent="0.3">
      <c r="A68" s="119"/>
      <c r="B68" s="485"/>
      <c r="C68" s="104"/>
      <c r="D68" s="323"/>
      <c r="E68" s="296"/>
      <c r="F68" s="297"/>
      <c r="G68" s="297"/>
      <c r="H68" s="53">
        <f t="shared" si="11"/>
        <v>0</v>
      </c>
      <c r="I68" s="247"/>
      <c r="J68" s="93">
        <f t="shared" si="12"/>
        <v>0</v>
      </c>
      <c r="K68" s="85">
        <f t="shared" si="13"/>
        <v>0</v>
      </c>
      <c r="L68" s="246"/>
      <c r="M68" s="246"/>
      <c r="N68" s="246"/>
    </row>
    <row r="69" spans="1:14" ht="15.75" thickBot="1" x14ac:dyDescent="0.3">
      <c r="A69" s="119"/>
      <c r="B69" s="485"/>
      <c r="C69" s="104"/>
      <c r="D69" s="323"/>
      <c r="E69" s="296"/>
      <c r="F69" s="297"/>
      <c r="G69" s="297"/>
      <c r="H69" s="53">
        <f t="shared" si="11"/>
        <v>0</v>
      </c>
      <c r="I69" s="247"/>
      <c r="J69" s="93">
        <f t="shared" si="12"/>
        <v>0</v>
      </c>
      <c r="K69" s="85">
        <f t="shared" si="13"/>
        <v>0</v>
      </c>
      <c r="L69" s="246"/>
      <c r="M69" s="246"/>
      <c r="N69" s="246"/>
    </row>
    <row r="70" spans="1:14" ht="15.75" thickBot="1" x14ac:dyDescent="0.3">
      <c r="A70" s="131"/>
      <c r="B70" s="505"/>
      <c r="C70" s="114"/>
      <c r="D70" s="506"/>
      <c r="E70" s="718"/>
      <c r="F70" s="719"/>
      <c r="G70" s="358"/>
      <c r="H70" s="53">
        <f t="shared" si="11"/>
        <v>0</v>
      </c>
      <c r="I70" s="507"/>
      <c r="J70" s="93">
        <f t="shared" si="12"/>
        <v>0</v>
      </c>
      <c r="K70" s="85">
        <f t="shared" si="13"/>
        <v>0</v>
      </c>
      <c r="L70" s="246"/>
      <c r="M70" s="246"/>
      <c r="N70" s="246"/>
    </row>
    <row r="71" spans="1:14" ht="15.75" thickTop="1" x14ac:dyDescent="0.25">
      <c r="A71" s="504"/>
      <c r="C71" s="50"/>
      <c r="G71" s="50"/>
      <c r="H71" s="82"/>
    </row>
  </sheetData>
  <sortState ref="A6:N26">
    <sortCondition descending="1" ref="H6:H26"/>
    <sortCondition descending="1" ref="L6:L26"/>
  </sortState>
  <mergeCells count="2">
    <mergeCell ref="A1:I1"/>
    <mergeCell ref="G2:I2"/>
  </mergeCells>
  <conditionalFormatting sqref="E31:G32 E21:G29 E34:G55 E7:G18 E57:G58">
    <cfRule type="cellIs" dxfId="63" priority="19" operator="equal">
      <formula>0</formula>
    </cfRule>
  </conditionalFormatting>
  <conditionalFormatting sqref="E30:G30">
    <cfRule type="cellIs" dxfId="62" priority="18" operator="equal">
      <formula>0</formula>
    </cfRule>
  </conditionalFormatting>
  <conditionalFormatting sqref="E33:G33">
    <cfRule type="cellIs" dxfId="61" priority="17" operator="equal">
      <formula>0</formula>
    </cfRule>
  </conditionalFormatting>
  <conditionalFormatting sqref="E19:G19">
    <cfRule type="cellIs" dxfId="60" priority="16" operator="equal">
      <formula>0</formula>
    </cfRule>
  </conditionalFormatting>
  <conditionalFormatting sqref="E20:G20">
    <cfRule type="cellIs" dxfId="59" priority="15" operator="equal">
      <formula>0</formula>
    </cfRule>
  </conditionalFormatting>
  <conditionalFormatting sqref="E70:G70">
    <cfRule type="cellIs" dxfId="58" priority="1" operator="equal">
      <formula>0</formula>
    </cfRule>
  </conditionalFormatting>
  <conditionalFormatting sqref="E56:G56">
    <cfRule type="cellIs" dxfId="57" priority="13" operator="equal">
      <formula>0</formula>
    </cfRule>
  </conditionalFormatting>
  <conditionalFormatting sqref="E59:G59">
    <cfRule type="cellIs" dxfId="56" priority="12" operator="equal">
      <formula>0</formula>
    </cfRule>
  </conditionalFormatting>
  <conditionalFormatting sqref="E60:G60">
    <cfRule type="cellIs" dxfId="55" priority="11" operator="equal">
      <formula>0</formula>
    </cfRule>
  </conditionalFormatting>
  <conditionalFormatting sqref="E61:G61">
    <cfRule type="cellIs" dxfId="54" priority="10" operator="equal">
      <formula>0</formula>
    </cfRule>
  </conditionalFormatting>
  <conditionalFormatting sqref="E62:G62">
    <cfRule type="cellIs" dxfId="53" priority="9" operator="equal">
      <formula>0</formula>
    </cfRule>
  </conditionalFormatting>
  <conditionalFormatting sqref="E63:G63">
    <cfRule type="cellIs" dxfId="52" priority="8" operator="equal">
      <formula>0</formula>
    </cfRule>
  </conditionalFormatting>
  <conditionalFormatting sqref="E64:G64">
    <cfRule type="cellIs" dxfId="51" priority="7" operator="equal">
      <formula>0</formula>
    </cfRule>
  </conditionalFormatting>
  <conditionalFormatting sqref="E65:G65">
    <cfRule type="cellIs" dxfId="50" priority="6" operator="equal">
      <formula>0</formula>
    </cfRule>
  </conditionalFormatting>
  <conditionalFormatting sqref="E66:G66">
    <cfRule type="cellIs" dxfId="49" priority="5" operator="equal">
      <formula>0</formula>
    </cfRule>
  </conditionalFormatting>
  <conditionalFormatting sqref="E67:G67">
    <cfRule type="cellIs" dxfId="48" priority="4" operator="equal">
      <formula>0</formula>
    </cfRule>
  </conditionalFormatting>
  <conditionalFormatting sqref="E68:G68">
    <cfRule type="cellIs" dxfId="47" priority="3" operator="equal">
      <formula>0</formula>
    </cfRule>
  </conditionalFormatting>
  <conditionalFormatting sqref="E69:G69">
    <cfRule type="cellIs" dxfId="46" priority="2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68"/>
  <sheetViews>
    <sheetView zoomScale="120" zoomScaleNormal="120" workbookViewId="0">
      <selection activeCell="J36" sqref="J36"/>
    </sheetView>
  </sheetViews>
  <sheetFormatPr defaultRowHeight="15" x14ac:dyDescent="0.25"/>
  <cols>
    <col min="1" max="1" width="13" style="341" customWidth="1"/>
    <col min="2" max="2" width="11.5703125" customWidth="1"/>
    <col min="4" max="4" width="31.28515625" customWidth="1"/>
  </cols>
  <sheetData>
    <row r="1" spans="1:13" ht="23.25" x14ac:dyDescent="0.35">
      <c r="A1" s="1139" t="s">
        <v>114</v>
      </c>
      <c r="B1" s="1139"/>
      <c r="C1" s="1139"/>
      <c r="D1" s="1139"/>
      <c r="E1" s="1139"/>
      <c r="F1" s="1139"/>
      <c r="G1" s="1139"/>
      <c r="H1" s="1139"/>
      <c r="I1" s="1139"/>
    </row>
    <row r="2" spans="1:13" ht="15.75" x14ac:dyDescent="0.25">
      <c r="A2" s="475" t="s">
        <v>18</v>
      </c>
      <c r="F2" s="1111">
        <v>43503</v>
      </c>
      <c r="G2" s="1112"/>
      <c r="H2" s="1112"/>
    </row>
    <row r="3" spans="1:13" ht="13.5" customHeight="1" x14ac:dyDescent="0.25">
      <c r="A3" s="475"/>
      <c r="G3" s="81"/>
      <c r="H3" s="81"/>
    </row>
    <row r="4" spans="1:13" ht="15.75" x14ac:dyDescent="0.25">
      <c r="A4" s="476" t="s">
        <v>23</v>
      </c>
      <c r="B4" s="79"/>
      <c r="C4" s="79"/>
      <c r="D4" s="79"/>
      <c r="E4" s="79"/>
      <c r="F4" s="79"/>
      <c r="G4" s="79"/>
      <c r="H4" s="79"/>
      <c r="I4" s="78"/>
      <c r="J4" s="78"/>
      <c r="L4" s="1"/>
      <c r="M4" t="s">
        <v>58</v>
      </c>
    </row>
    <row r="5" spans="1:13" ht="15.75" thickBot="1" x14ac:dyDescent="0.3">
      <c r="A5" s="477"/>
      <c r="B5" s="76"/>
      <c r="C5" s="76"/>
      <c r="D5" s="76"/>
      <c r="E5" s="76"/>
      <c r="F5" s="76"/>
      <c r="G5" s="76"/>
      <c r="H5" s="76"/>
      <c r="L5" s="1"/>
    </row>
    <row r="6" spans="1:13" ht="24" thickTop="1" thickBot="1" x14ac:dyDescent="0.3">
      <c r="A6" s="497" t="s">
        <v>1</v>
      </c>
      <c r="B6" s="74" t="s">
        <v>2</v>
      </c>
      <c r="C6" s="73" t="s">
        <v>3</v>
      </c>
      <c r="D6" s="450" t="s">
        <v>4</v>
      </c>
      <c r="E6" s="345" t="s">
        <v>11</v>
      </c>
      <c r="F6" s="346" t="s">
        <v>12</v>
      </c>
      <c r="G6" s="337" t="s">
        <v>21</v>
      </c>
      <c r="H6" s="68" t="s">
        <v>7</v>
      </c>
      <c r="I6" s="221"/>
      <c r="J6" s="221" t="s">
        <v>53</v>
      </c>
      <c r="K6" s="66"/>
      <c r="L6" s="253" t="s">
        <v>54</v>
      </c>
    </row>
    <row r="7" spans="1:13" x14ac:dyDescent="0.25">
      <c r="A7" s="926" t="s">
        <v>97</v>
      </c>
      <c r="B7" s="1063" t="s">
        <v>75</v>
      </c>
      <c r="C7" s="1033">
        <v>1999</v>
      </c>
      <c r="D7" s="1027" t="s">
        <v>130</v>
      </c>
      <c r="E7" s="382">
        <v>4.1900000000000004</v>
      </c>
      <c r="F7" s="383">
        <v>4.38</v>
      </c>
      <c r="G7" s="344">
        <f t="shared" ref="G7:G27" si="0">IF(MIN(E7:F7)&gt;10,0,(10.1-CEILING(MIN(E7:F7),0.1))*10)</f>
        <v>58.999999999999993</v>
      </c>
      <c r="H7" s="249">
        <v>1</v>
      </c>
      <c r="I7" s="52"/>
      <c r="J7" s="51"/>
      <c r="L7" s="386">
        <f t="shared" ref="L7:L27" si="1">MIN(E7:F7)</f>
        <v>4.1900000000000004</v>
      </c>
      <c r="M7" s="387">
        <f t="shared" ref="M7:M27" si="2">MAX(E7:F7)</f>
        <v>4.38</v>
      </c>
    </row>
    <row r="8" spans="1:13" x14ac:dyDescent="0.25">
      <c r="A8" s="916" t="s">
        <v>100</v>
      </c>
      <c r="B8" s="986" t="s">
        <v>101</v>
      </c>
      <c r="C8" s="909">
        <v>1999</v>
      </c>
      <c r="D8" s="987" t="s">
        <v>20</v>
      </c>
      <c r="E8" s="352">
        <v>4.66</v>
      </c>
      <c r="F8" s="353">
        <v>4.2</v>
      </c>
      <c r="G8" s="344">
        <f t="shared" si="0"/>
        <v>58.999999999999993</v>
      </c>
      <c r="H8" s="250">
        <v>2</v>
      </c>
      <c r="I8" s="458"/>
      <c r="J8" s="51"/>
      <c r="L8" s="386">
        <f t="shared" si="1"/>
        <v>4.2</v>
      </c>
      <c r="M8" s="387">
        <f t="shared" si="2"/>
        <v>4.66</v>
      </c>
    </row>
    <row r="9" spans="1:13" x14ac:dyDescent="0.25">
      <c r="A9" s="916" t="s">
        <v>95</v>
      </c>
      <c r="B9" s="988" t="s">
        <v>96</v>
      </c>
      <c r="C9" s="989">
        <v>1999</v>
      </c>
      <c r="D9" s="976" t="s">
        <v>130</v>
      </c>
      <c r="E9" s="352">
        <v>4.76</v>
      </c>
      <c r="F9" s="353">
        <v>4.2</v>
      </c>
      <c r="G9" s="344">
        <f t="shared" si="0"/>
        <v>58.999999999999993</v>
      </c>
      <c r="H9" s="455">
        <v>3</v>
      </c>
      <c r="I9" s="52"/>
      <c r="J9" s="51"/>
      <c r="L9" s="386">
        <f t="shared" si="1"/>
        <v>4.2</v>
      </c>
      <c r="M9" s="387">
        <f t="shared" si="2"/>
        <v>4.76</v>
      </c>
    </row>
    <row r="10" spans="1:13" x14ac:dyDescent="0.25">
      <c r="A10" s="64" t="s">
        <v>65</v>
      </c>
      <c r="B10" s="480" t="s">
        <v>49</v>
      </c>
      <c r="C10" s="62">
        <v>2000</v>
      </c>
      <c r="D10" s="516" t="s">
        <v>104</v>
      </c>
      <c r="E10" s="352">
        <v>4.93</v>
      </c>
      <c r="F10" s="353">
        <v>4.78</v>
      </c>
      <c r="G10" s="344">
        <f t="shared" si="0"/>
        <v>52.999999999999986</v>
      </c>
      <c r="H10" s="251"/>
      <c r="I10" s="392"/>
      <c r="J10" s="246"/>
      <c r="L10" s="386">
        <f t="shared" si="1"/>
        <v>4.78</v>
      </c>
      <c r="M10" s="387">
        <f t="shared" si="2"/>
        <v>4.93</v>
      </c>
    </row>
    <row r="11" spans="1:13" x14ac:dyDescent="0.25">
      <c r="A11" s="460" t="s">
        <v>134</v>
      </c>
      <c r="B11" s="500" t="s">
        <v>135</v>
      </c>
      <c r="C11" s="104">
        <v>2003</v>
      </c>
      <c r="D11" s="323" t="s">
        <v>138</v>
      </c>
      <c r="E11" s="352">
        <v>5.83</v>
      </c>
      <c r="F11" s="353">
        <v>5.0199999999999996</v>
      </c>
      <c r="G11" s="344">
        <f t="shared" si="0"/>
        <v>49.999999999999993</v>
      </c>
      <c r="H11" s="250"/>
      <c r="I11" s="232"/>
      <c r="J11" s="246"/>
      <c r="L11" s="386">
        <f t="shared" si="1"/>
        <v>5.0199999999999996</v>
      </c>
      <c r="M11" s="387">
        <f t="shared" si="2"/>
        <v>5.83</v>
      </c>
    </row>
    <row r="12" spans="1:13" x14ac:dyDescent="0.25">
      <c r="A12" s="900" t="s">
        <v>98</v>
      </c>
      <c r="B12" s="947" t="s">
        <v>99</v>
      </c>
      <c r="C12" s="1002">
        <v>2000</v>
      </c>
      <c r="D12" s="1060" t="s">
        <v>130</v>
      </c>
      <c r="E12" s="352">
        <v>5.16</v>
      </c>
      <c r="F12" s="353">
        <v>5.18</v>
      </c>
      <c r="G12" s="344">
        <f t="shared" si="0"/>
        <v>48.999999999999993</v>
      </c>
      <c r="H12" s="251"/>
      <c r="I12" s="52"/>
      <c r="J12" s="51"/>
      <c r="L12" s="386">
        <f t="shared" si="1"/>
        <v>5.16</v>
      </c>
      <c r="M12" s="387">
        <f t="shared" si="2"/>
        <v>5.18</v>
      </c>
    </row>
    <row r="13" spans="1:13" x14ac:dyDescent="0.25">
      <c r="A13" s="900" t="s">
        <v>131</v>
      </c>
      <c r="B13" s="947" t="s">
        <v>49</v>
      </c>
      <c r="C13" s="1002">
        <v>2001</v>
      </c>
      <c r="D13" s="1060" t="s">
        <v>130</v>
      </c>
      <c r="E13" s="352">
        <v>5.22</v>
      </c>
      <c r="F13" s="353">
        <v>6.02</v>
      </c>
      <c r="G13" s="344">
        <f t="shared" si="0"/>
        <v>47.999999999999986</v>
      </c>
      <c r="H13" s="457"/>
      <c r="I13" s="232"/>
      <c r="J13" s="246"/>
      <c r="L13" s="386">
        <f t="shared" si="1"/>
        <v>5.22</v>
      </c>
      <c r="M13" s="387">
        <f t="shared" si="2"/>
        <v>6.02</v>
      </c>
    </row>
    <row r="14" spans="1:13" x14ac:dyDescent="0.25">
      <c r="A14" s="459" t="s">
        <v>128</v>
      </c>
      <c r="B14" s="521" t="s">
        <v>129</v>
      </c>
      <c r="C14" s="38">
        <v>2000</v>
      </c>
      <c r="D14" s="1065" t="s">
        <v>138</v>
      </c>
      <c r="E14" s="352">
        <v>5.42</v>
      </c>
      <c r="F14" s="353">
        <v>6.09</v>
      </c>
      <c r="G14" s="344">
        <f t="shared" si="0"/>
        <v>46</v>
      </c>
      <c r="H14" s="250"/>
      <c r="I14" s="52"/>
      <c r="J14" s="51"/>
      <c r="L14" s="386">
        <f t="shared" si="1"/>
        <v>5.42</v>
      </c>
      <c r="M14" s="387">
        <f t="shared" si="2"/>
        <v>6.09</v>
      </c>
    </row>
    <row r="15" spans="1:13" x14ac:dyDescent="0.25">
      <c r="A15" s="916" t="s">
        <v>116</v>
      </c>
      <c r="B15" s="998" t="s">
        <v>117</v>
      </c>
      <c r="C15" s="989">
        <v>1999</v>
      </c>
      <c r="D15" s="959" t="s">
        <v>20</v>
      </c>
      <c r="E15" s="352">
        <v>5.66</v>
      </c>
      <c r="F15" s="353">
        <v>5.7</v>
      </c>
      <c r="G15" s="344">
        <f t="shared" si="0"/>
        <v>43.999999999999993</v>
      </c>
      <c r="H15" s="455"/>
      <c r="I15" s="52"/>
      <c r="J15" s="51"/>
      <c r="L15" s="386">
        <f t="shared" si="1"/>
        <v>5.66</v>
      </c>
      <c r="M15" s="387">
        <f t="shared" si="2"/>
        <v>5.7</v>
      </c>
    </row>
    <row r="16" spans="1:13" x14ac:dyDescent="0.25">
      <c r="A16" s="916" t="s">
        <v>60</v>
      </c>
      <c r="B16" s="988" t="s">
        <v>50</v>
      </c>
      <c r="C16" s="1022">
        <v>2000</v>
      </c>
      <c r="D16" s="935" t="s">
        <v>20</v>
      </c>
      <c r="E16" s="352">
        <v>5.94</v>
      </c>
      <c r="F16" s="353"/>
      <c r="G16" s="344">
        <f t="shared" si="0"/>
        <v>41</v>
      </c>
      <c r="H16" s="251"/>
      <c r="I16" s="392"/>
      <c r="J16" s="246"/>
      <c r="L16" s="386">
        <f t="shared" si="1"/>
        <v>5.94</v>
      </c>
      <c r="M16" s="387">
        <f t="shared" si="2"/>
        <v>5.94</v>
      </c>
    </row>
    <row r="17" spans="1:14" x14ac:dyDescent="0.25">
      <c r="A17" s="459" t="s">
        <v>102</v>
      </c>
      <c r="B17" s="1064" t="s">
        <v>103</v>
      </c>
      <c r="C17" s="56">
        <v>2001</v>
      </c>
      <c r="D17" s="322" t="s">
        <v>104</v>
      </c>
      <c r="E17" s="352">
        <v>6</v>
      </c>
      <c r="F17" s="353">
        <v>6.62</v>
      </c>
      <c r="G17" s="344">
        <f t="shared" si="0"/>
        <v>41</v>
      </c>
      <c r="H17" s="250"/>
      <c r="I17" s="232"/>
      <c r="J17" s="246"/>
      <c r="L17" s="386">
        <f t="shared" si="1"/>
        <v>6</v>
      </c>
      <c r="M17" s="387">
        <f t="shared" si="2"/>
        <v>6.62</v>
      </c>
    </row>
    <row r="18" spans="1:14" x14ac:dyDescent="0.25">
      <c r="A18" s="916" t="s">
        <v>125</v>
      </c>
      <c r="B18" s="986" t="s">
        <v>117</v>
      </c>
      <c r="C18" s="909">
        <v>2004</v>
      </c>
      <c r="D18" s="987" t="s">
        <v>127</v>
      </c>
      <c r="E18" s="352">
        <v>6.41</v>
      </c>
      <c r="F18" s="353">
        <v>7.41</v>
      </c>
      <c r="G18" s="344">
        <f t="shared" si="0"/>
        <v>36</v>
      </c>
      <c r="H18" s="455"/>
      <c r="I18" s="52"/>
      <c r="J18" s="51"/>
      <c r="L18" s="386">
        <f t="shared" si="1"/>
        <v>6.41</v>
      </c>
      <c r="M18" s="387">
        <f t="shared" si="2"/>
        <v>7.41</v>
      </c>
    </row>
    <row r="19" spans="1:14" x14ac:dyDescent="0.25">
      <c r="A19" s="1061" t="s">
        <v>118</v>
      </c>
      <c r="B19" s="1055" t="s">
        <v>119</v>
      </c>
      <c r="C19" s="989">
        <v>2001</v>
      </c>
      <c r="D19" s="1059" t="s">
        <v>20</v>
      </c>
      <c r="E19" s="352">
        <v>6.78</v>
      </c>
      <c r="F19" s="353">
        <v>6.84</v>
      </c>
      <c r="G19" s="344">
        <f t="shared" si="0"/>
        <v>32.999999999999986</v>
      </c>
      <c r="H19" s="251"/>
      <c r="I19" s="232"/>
      <c r="J19" s="246"/>
      <c r="L19" s="386">
        <f t="shared" si="1"/>
        <v>6.78</v>
      </c>
      <c r="M19" s="387">
        <f t="shared" si="2"/>
        <v>6.84</v>
      </c>
    </row>
    <row r="20" spans="1:14" x14ac:dyDescent="0.25">
      <c r="A20" s="460" t="s">
        <v>132</v>
      </c>
      <c r="B20" s="522" t="s">
        <v>133</v>
      </c>
      <c r="C20" s="129">
        <v>2003</v>
      </c>
      <c r="D20" s="323" t="s">
        <v>138</v>
      </c>
      <c r="E20" s="352">
        <v>7.67</v>
      </c>
      <c r="F20" s="353">
        <v>6.97</v>
      </c>
      <c r="G20" s="344">
        <f t="shared" si="0"/>
        <v>30.999999999999996</v>
      </c>
      <c r="H20" s="457"/>
      <c r="I20" s="52"/>
      <c r="J20" s="51"/>
      <c r="L20" s="386">
        <f t="shared" si="1"/>
        <v>6.97</v>
      </c>
      <c r="M20" s="387">
        <f t="shared" si="2"/>
        <v>7.67</v>
      </c>
    </row>
    <row r="21" spans="1:14" x14ac:dyDescent="0.25">
      <c r="A21" s="916" t="s">
        <v>123</v>
      </c>
      <c r="B21" s="1023" t="s">
        <v>124</v>
      </c>
      <c r="C21" s="1022">
        <v>2003</v>
      </c>
      <c r="D21" s="959" t="s">
        <v>127</v>
      </c>
      <c r="E21" s="382">
        <v>7.07</v>
      </c>
      <c r="F21" s="383">
        <v>8.59</v>
      </c>
      <c r="G21" s="344">
        <f t="shared" si="0"/>
        <v>29.999999999999993</v>
      </c>
      <c r="H21" s="250"/>
      <c r="I21" s="52"/>
      <c r="J21" s="51"/>
      <c r="L21" s="386">
        <f t="shared" si="1"/>
        <v>7.07</v>
      </c>
      <c r="M21" s="387">
        <f t="shared" si="2"/>
        <v>8.59</v>
      </c>
    </row>
    <row r="22" spans="1:14" x14ac:dyDescent="0.25">
      <c r="A22" s="460" t="s">
        <v>66</v>
      </c>
      <c r="B22" s="464" t="s">
        <v>64</v>
      </c>
      <c r="C22" s="117">
        <v>1999</v>
      </c>
      <c r="D22" s="323" t="s">
        <v>104</v>
      </c>
      <c r="E22" s="352">
        <v>7.33</v>
      </c>
      <c r="F22" s="353">
        <v>8.68</v>
      </c>
      <c r="G22" s="344">
        <f t="shared" si="0"/>
        <v>26.999999999999993</v>
      </c>
      <c r="H22" s="455"/>
      <c r="I22" s="232"/>
      <c r="J22" s="246"/>
      <c r="L22" s="386">
        <f t="shared" si="1"/>
        <v>7.33</v>
      </c>
      <c r="M22" s="387">
        <f t="shared" si="2"/>
        <v>8.68</v>
      </c>
    </row>
    <row r="23" spans="1:14" x14ac:dyDescent="0.25">
      <c r="A23" s="468" t="s">
        <v>148</v>
      </c>
      <c r="B23" s="469" t="s">
        <v>149</v>
      </c>
      <c r="C23" s="104">
        <v>2002</v>
      </c>
      <c r="D23" s="287" t="s">
        <v>104</v>
      </c>
      <c r="E23" s="352">
        <v>8.42</v>
      </c>
      <c r="F23" s="353">
        <v>9.82</v>
      </c>
      <c r="G23" s="344">
        <f t="shared" si="0"/>
        <v>15.999999999999996</v>
      </c>
      <c r="H23" s="251"/>
      <c r="I23" s="52"/>
      <c r="J23" s="51"/>
      <c r="L23" s="386">
        <f t="shared" si="1"/>
        <v>8.42</v>
      </c>
      <c r="M23" s="387">
        <f t="shared" si="2"/>
        <v>9.82</v>
      </c>
    </row>
    <row r="24" spans="1:14" x14ac:dyDescent="0.25">
      <c r="A24" s="1062" t="s">
        <v>126</v>
      </c>
      <c r="B24" s="1013" t="s">
        <v>117</v>
      </c>
      <c r="C24" s="997">
        <v>2004</v>
      </c>
      <c r="D24" s="1014" t="s">
        <v>127</v>
      </c>
      <c r="E24" s="352">
        <v>8.76</v>
      </c>
      <c r="F24" s="353">
        <v>11.86</v>
      </c>
      <c r="G24" s="344">
        <f t="shared" si="0"/>
        <v>12.999999999999989</v>
      </c>
      <c r="H24" s="250"/>
      <c r="I24" s="232"/>
      <c r="J24" s="246"/>
      <c r="L24" s="386">
        <f t="shared" si="1"/>
        <v>8.76</v>
      </c>
      <c r="M24" s="387">
        <f t="shared" si="2"/>
        <v>11.86</v>
      </c>
      <c r="N24" s="82"/>
    </row>
    <row r="25" spans="1:14" x14ac:dyDescent="0.25">
      <c r="A25" s="460" t="s">
        <v>136</v>
      </c>
      <c r="B25" s="464" t="s">
        <v>137</v>
      </c>
      <c r="C25" s="117">
        <v>2002</v>
      </c>
      <c r="D25" s="323" t="s">
        <v>138</v>
      </c>
      <c r="E25" s="352">
        <v>8.89</v>
      </c>
      <c r="F25" s="353">
        <v>9.6999999999999993</v>
      </c>
      <c r="G25" s="344">
        <f t="shared" si="0"/>
        <v>11.999999999999993</v>
      </c>
      <c r="H25" s="455"/>
      <c r="I25" s="52"/>
      <c r="J25" s="51"/>
      <c r="L25" s="386">
        <f t="shared" si="1"/>
        <v>8.89</v>
      </c>
      <c r="M25" s="387">
        <f t="shared" si="2"/>
        <v>9.6999999999999993</v>
      </c>
    </row>
    <row r="26" spans="1:14" x14ac:dyDescent="0.25">
      <c r="A26" s="916" t="s">
        <v>163</v>
      </c>
      <c r="B26" s="908" t="s">
        <v>96</v>
      </c>
      <c r="C26" s="909">
        <v>2004</v>
      </c>
      <c r="D26" s="993" t="s">
        <v>127</v>
      </c>
      <c r="E26" s="352"/>
      <c r="F26" s="384">
        <v>14</v>
      </c>
      <c r="G26" s="344">
        <f t="shared" si="0"/>
        <v>0</v>
      </c>
      <c r="H26" s="251"/>
      <c r="I26" s="52"/>
      <c r="J26" s="51"/>
      <c r="L26" s="386">
        <f t="shared" si="1"/>
        <v>14</v>
      </c>
      <c r="M26" s="387">
        <f t="shared" si="2"/>
        <v>14</v>
      </c>
    </row>
    <row r="27" spans="1:14" x14ac:dyDescent="0.25">
      <c r="A27" s="119"/>
      <c r="B27" s="105"/>
      <c r="C27" s="104"/>
      <c r="D27" s="287"/>
      <c r="E27" s="382"/>
      <c r="F27" s="383"/>
      <c r="G27" s="344">
        <f t="shared" si="0"/>
        <v>101</v>
      </c>
      <c r="H27" s="250"/>
      <c r="I27" s="52"/>
      <c r="J27" s="51"/>
      <c r="L27" s="386">
        <f t="shared" si="1"/>
        <v>0</v>
      </c>
      <c r="M27" s="387">
        <f t="shared" si="2"/>
        <v>0</v>
      </c>
    </row>
    <row r="28" spans="1:14" x14ac:dyDescent="0.25">
      <c r="A28" s="460"/>
      <c r="B28" s="464"/>
      <c r="C28" s="117"/>
      <c r="D28" s="323"/>
      <c r="E28" s="352"/>
      <c r="F28" s="353"/>
      <c r="G28" s="344">
        <f t="shared" ref="G28:G29" si="3">IF(MIN(E28:F28)&gt;10,0,(10.1-CEILING(MIN(E28:F28),0.1))*10)</f>
        <v>101</v>
      </c>
      <c r="H28" s="455"/>
      <c r="I28" s="52"/>
      <c r="J28" s="51"/>
      <c r="L28" s="386">
        <f t="shared" ref="L28:L34" si="4">MIN(E28:F28)</f>
        <v>0</v>
      </c>
      <c r="M28" s="387">
        <f t="shared" ref="M28:M34" si="5">MAX(E28:F28)</f>
        <v>0</v>
      </c>
    </row>
    <row r="29" spans="1:14" x14ac:dyDescent="0.25">
      <c r="A29" s="40"/>
      <c r="B29" s="42"/>
      <c r="C29" s="38"/>
      <c r="D29" s="196"/>
      <c r="E29" s="352"/>
      <c r="F29" s="353"/>
      <c r="G29" s="344">
        <f t="shared" si="3"/>
        <v>101</v>
      </c>
      <c r="H29" s="251"/>
      <c r="I29" s="232"/>
      <c r="J29" s="246"/>
      <c r="L29" s="386">
        <f t="shared" si="4"/>
        <v>0</v>
      </c>
      <c r="M29" s="387">
        <f t="shared" si="5"/>
        <v>0</v>
      </c>
    </row>
    <row r="30" spans="1:14" x14ac:dyDescent="0.25">
      <c r="A30" s="40"/>
      <c r="B30" s="42"/>
      <c r="C30" s="38"/>
      <c r="D30" s="196"/>
      <c r="E30" s="352"/>
      <c r="F30" s="353"/>
      <c r="G30" s="344"/>
      <c r="H30" s="250"/>
      <c r="I30" s="52"/>
      <c r="J30" s="51"/>
      <c r="L30" s="386">
        <f t="shared" si="4"/>
        <v>0</v>
      </c>
      <c r="M30" s="387">
        <f t="shared" si="5"/>
        <v>0</v>
      </c>
    </row>
    <row r="31" spans="1:14" x14ac:dyDescent="0.25">
      <c r="A31" s="106"/>
      <c r="B31" s="105"/>
      <c r="C31" s="104"/>
      <c r="D31" s="287"/>
      <c r="E31" s="352"/>
      <c r="F31" s="353"/>
      <c r="G31" s="344"/>
      <c r="H31" s="251"/>
      <c r="I31" s="447"/>
      <c r="J31" s="51"/>
      <c r="L31" s="386">
        <f t="shared" si="4"/>
        <v>0</v>
      </c>
      <c r="M31" s="387">
        <f t="shared" si="5"/>
        <v>0</v>
      </c>
    </row>
    <row r="32" spans="1:14" x14ac:dyDescent="0.25">
      <c r="A32" s="498"/>
      <c r="B32" s="868"/>
      <c r="C32" s="132"/>
      <c r="D32" s="195"/>
      <c r="E32" s="352"/>
      <c r="F32" s="353"/>
      <c r="G32" s="344"/>
      <c r="H32" s="457"/>
      <c r="I32" s="232"/>
      <c r="J32" s="248"/>
      <c r="L32" s="386">
        <f t="shared" si="4"/>
        <v>0</v>
      </c>
      <c r="M32" s="387">
        <f t="shared" si="5"/>
        <v>0</v>
      </c>
    </row>
    <row r="33" spans="1:13" x14ac:dyDescent="0.25">
      <c r="A33" s="334"/>
      <c r="B33" s="57"/>
      <c r="C33" s="56"/>
      <c r="D33" s="333"/>
      <c r="E33" s="352"/>
      <c r="F33" s="353"/>
      <c r="G33" s="344"/>
      <c r="H33" s="250"/>
      <c r="I33" s="232"/>
      <c r="J33" s="246"/>
      <c r="L33" s="386">
        <f t="shared" si="4"/>
        <v>0</v>
      </c>
      <c r="M33" s="387">
        <f t="shared" si="5"/>
        <v>0</v>
      </c>
    </row>
    <row r="34" spans="1:13" x14ac:dyDescent="0.25">
      <c r="A34" s="459"/>
      <c r="B34" s="465"/>
      <c r="C34" s="38"/>
      <c r="D34" s="186"/>
      <c r="E34" s="352"/>
      <c r="F34" s="353"/>
      <c r="G34" s="344"/>
      <c r="H34" s="251"/>
      <c r="I34" s="52"/>
      <c r="J34" s="51"/>
      <c r="L34" s="386">
        <f t="shared" si="4"/>
        <v>0</v>
      </c>
      <c r="M34" s="387">
        <f t="shared" si="5"/>
        <v>0</v>
      </c>
    </row>
    <row r="35" spans="1:13" x14ac:dyDescent="0.25">
      <c r="A35" s="468" t="s">
        <v>120</v>
      </c>
      <c r="B35" s="469" t="s">
        <v>49</v>
      </c>
      <c r="C35" s="104">
        <v>2003</v>
      </c>
      <c r="D35" s="287" t="s">
        <v>20</v>
      </c>
      <c r="E35" s="352"/>
      <c r="F35" s="353"/>
      <c r="G35" s="344">
        <f t="shared" ref="G35:G66" si="6">IF(MIN(E35:F35)&gt;10,0,(10.1-CEILING(MIN(E35:F35),0.1))*10)</f>
        <v>101</v>
      </c>
      <c r="H35" s="457"/>
      <c r="I35" s="52"/>
      <c r="J35" s="51"/>
      <c r="L35" s="386">
        <f t="shared" ref="L35:L65" si="7">MIN(E35:F35)</f>
        <v>0</v>
      </c>
      <c r="M35" s="387">
        <f t="shared" ref="M35:M65" si="8">MAX(E35:F35)</f>
        <v>0</v>
      </c>
    </row>
    <row r="36" spans="1:13" x14ac:dyDescent="0.25">
      <c r="A36" s="134" t="s">
        <v>150</v>
      </c>
      <c r="B36" s="432" t="s">
        <v>151</v>
      </c>
      <c r="C36" s="132">
        <v>1999</v>
      </c>
      <c r="D36" s="517" t="s">
        <v>104</v>
      </c>
      <c r="E36" s="352">
        <v>8.11</v>
      </c>
      <c r="F36" s="353">
        <v>8.61</v>
      </c>
      <c r="G36" s="344">
        <f t="shared" si="6"/>
        <v>18.999999999999986</v>
      </c>
      <c r="H36" s="250"/>
      <c r="I36" s="232"/>
      <c r="J36" s="246"/>
      <c r="L36" s="386">
        <f t="shared" si="7"/>
        <v>8.11</v>
      </c>
      <c r="M36" s="387">
        <f t="shared" si="8"/>
        <v>8.61</v>
      </c>
    </row>
    <row r="37" spans="1:13" x14ac:dyDescent="0.25">
      <c r="A37" s="498"/>
      <c r="B37" s="467"/>
      <c r="C37" s="56"/>
      <c r="D37" s="195"/>
      <c r="E37" s="352"/>
      <c r="F37" s="353"/>
      <c r="G37" s="344">
        <f t="shared" si="6"/>
        <v>101</v>
      </c>
      <c r="H37" s="251"/>
      <c r="I37" s="232"/>
      <c r="J37" s="246"/>
      <c r="L37" s="386">
        <f t="shared" si="7"/>
        <v>0</v>
      </c>
      <c r="M37" s="387">
        <f t="shared" si="8"/>
        <v>0</v>
      </c>
    </row>
    <row r="38" spans="1:13" x14ac:dyDescent="0.25">
      <c r="A38" s="460"/>
      <c r="B38" s="461"/>
      <c r="C38" s="129"/>
      <c r="D38" s="324"/>
      <c r="E38" s="352"/>
      <c r="F38" s="353"/>
      <c r="G38" s="344">
        <f t="shared" si="6"/>
        <v>101</v>
      </c>
      <c r="H38" s="457"/>
      <c r="I38" s="232"/>
      <c r="J38" s="246"/>
      <c r="L38" s="386">
        <f t="shared" si="7"/>
        <v>0</v>
      </c>
      <c r="M38" s="387">
        <f t="shared" si="8"/>
        <v>0</v>
      </c>
    </row>
    <row r="39" spans="1:13" x14ac:dyDescent="0.25">
      <c r="A39" s="459"/>
      <c r="B39" s="523"/>
      <c r="C39" s="38"/>
      <c r="D39" s="456"/>
      <c r="E39" s="352"/>
      <c r="F39" s="353"/>
      <c r="G39" s="344">
        <f t="shared" si="6"/>
        <v>101</v>
      </c>
      <c r="H39" s="250"/>
      <c r="I39" s="52"/>
      <c r="J39" s="51"/>
      <c r="L39" s="386">
        <f t="shared" si="7"/>
        <v>0</v>
      </c>
      <c r="M39" s="387">
        <f t="shared" si="8"/>
        <v>0</v>
      </c>
    </row>
    <row r="40" spans="1:13" x14ac:dyDescent="0.25">
      <c r="A40" s="119"/>
      <c r="B40" s="485"/>
      <c r="C40" s="117"/>
      <c r="D40" s="323"/>
      <c r="E40" s="352"/>
      <c r="F40" s="353"/>
      <c r="G40" s="344">
        <f t="shared" si="6"/>
        <v>101</v>
      </c>
      <c r="H40" s="251"/>
      <c r="I40" s="52"/>
      <c r="J40" s="51"/>
      <c r="L40" s="386">
        <f t="shared" si="7"/>
        <v>0</v>
      </c>
      <c r="M40" s="387">
        <f t="shared" si="8"/>
        <v>0</v>
      </c>
    </row>
    <row r="41" spans="1:13" x14ac:dyDescent="0.25">
      <c r="A41" s="460"/>
      <c r="B41" s="499"/>
      <c r="C41" s="117"/>
      <c r="D41" s="323"/>
      <c r="E41" s="352"/>
      <c r="F41" s="353"/>
      <c r="G41" s="344">
        <f t="shared" si="6"/>
        <v>101</v>
      </c>
      <c r="H41" s="457"/>
      <c r="I41" s="52"/>
      <c r="J41" s="51"/>
      <c r="L41" s="386">
        <f t="shared" si="7"/>
        <v>0</v>
      </c>
      <c r="M41" s="387">
        <f t="shared" si="8"/>
        <v>0</v>
      </c>
    </row>
    <row r="42" spans="1:13" x14ac:dyDescent="0.25">
      <c r="A42" s="460"/>
      <c r="B42" s="499"/>
      <c r="C42" s="117"/>
      <c r="D42" s="323"/>
      <c r="E42" s="352"/>
      <c r="F42" s="353"/>
      <c r="G42" s="344">
        <f t="shared" si="6"/>
        <v>101</v>
      </c>
      <c r="H42" s="250"/>
      <c r="I42" s="232"/>
      <c r="J42" s="246"/>
      <c r="L42" s="386">
        <f t="shared" si="7"/>
        <v>0</v>
      </c>
      <c r="M42" s="387">
        <f t="shared" si="8"/>
        <v>0</v>
      </c>
    </row>
    <row r="43" spans="1:13" x14ac:dyDescent="0.25">
      <c r="A43" s="468"/>
      <c r="B43" s="500"/>
      <c r="C43" s="104"/>
      <c r="D43" s="287"/>
      <c r="E43" s="352"/>
      <c r="F43" s="353"/>
      <c r="G43" s="344">
        <f t="shared" si="6"/>
        <v>101</v>
      </c>
      <c r="H43" s="455"/>
      <c r="I43" s="232"/>
      <c r="J43" s="246"/>
      <c r="L43" s="386">
        <f t="shared" si="7"/>
        <v>0</v>
      </c>
      <c r="M43" s="387">
        <f t="shared" si="8"/>
        <v>0</v>
      </c>
    </row>
    <row r="44" spans="1:13" x14ac:dyDescent="0.25">
      <c r="A44" s="459"/>
      <c r="B44" s="521"/>
      <c r="C44" s="38"/>
      <c r="D44" s="195"/>
      <c r="E44" s="352"/>
      <c r="F44" s="353"/>
      <c r="G44" s="344">
        <f t="shared" si="6"/>
        <v>101</v>
      </c>
      <c r="H44" s="251"/>
      <c r="I44" s="52"/>
      <c r="J44" s="51"/>
      <c r="L44" s="386">
        <f t="shared" si="7"/>
        <v>0</v>
      </c>
      <c r="M44" s="387">
        <f t="shared" si="8"/>
        <v>0</v>
      </c>
    </row>
    <row r="45" spans="1:13" x14ac:dyDescent="0.25">
      <c r="A45" s="459"/>
      <c r="B45" s="523"/>
      <c r="C45" s="38"/>
      <c r="D45" s="287"/>
      <c r="E45" s="352"/>
      <c r="F45" s="353"/>
      <c r="G45" s="344">
        <f t="shared" si="6"/>
        <v>101</v>
      </c>
      <c r="H45" s="250"/>
      <c r="I45" s="52"/>
      <c r="J45" s="51"/>
      <c r="L45" s="386">
        <f t="shared" si="7"/>
        <v>0</v>
      </c>
      <c r="M45" s="387">
        <f t="shared" si="8"/>
        <v>0</v>
      </c>
    </row>
    <row r="46" spans="1:13" x14ac:dyDescent="0.25">
      <c r="A46" s="466"/>
      <c r="B46" s="520"/>
      <c r="C46" s="58"/>
      <c r="D46" s="517"/>
      <c r="E46" s="352"/>
      <c r="F46" s="353"/>
      <c r="G46" s="344">
        <f t="shared" si="6"/>
        <v>101</v>
      </c>
      <c r="H46" s="251"/>
      <c r="I46" s="232"/>
      <c r="J46" s="246"/>
      <c r="L46" s="386">
        <f t="shared" si="7"/>
        <v>0</v>
      </c>
      <c r="M46" s="387">
        <f t="shared" si="8"/>
        <v>0</v>
      </c>
    </row>
    <row r="47" spans="1:13" x14ac:dyDescent="0.25">
      <c r="A47" s="459"/>
      <c r="B47" s="521"/>
      <c r="C47" s="111"/>
      <c r="D47" s="332"/>
      <c r="E47" s="352"/>
      <c r="F47" s="353"/>
      <c r="G47" s="344">
        <f t="shared" si="6"/>
        <v>101</v>
      </c>
      <c r="H47" s="457"/>
      <c r="I47" s="232"/>
      <c r="J47" s="246"/>
      <c r="L47" s="386">
        <f t="shared" si="7"/>
        <v>0</v>
      </c>
      <c r="M47" s="387">
        <f t="shared" si="8"/>
        <v>0</v>
      </c>
    </row>
    <row r="48" spans="1:13" x14ac:dyDescent="0.25">
      <c r="A48" s="470"/>
      <c r="B48" s="499"/>
      <c r="C48" s="114"/>
      <c r="D48" s="323"/>
      <c r="E48" s="352"/>
      <c r="F48" s="353"/>
      <c r="G48" s="344">
        <f t="shared" si="6"/>
        <v>101</v>
      </c>
      <c r="H48" s="250"/>
      <c r="I48" s="52"/>
      <c r="J48" s="51"/>
      <c r="L48" s="386">
        <f t="shared" si="7"/>
        <v>0</v>
      </c>
      <c r="M48" s="387">
        <f t="shared" si="8"/>
        <v>0</v>
      </c>
    </row>
    <row r="49" spans="1:13" x14ac:dyDescent="0.25">
      <c r="A49" s="460"/>
      <c r="B49" s="500"/>
      <c r="C49" s="117"/>
      <c r="D49" s="323"/>
      <c r="E49" s="352"/>
      <c r="F49" s="353"/>
      <c r="G49" s="344">
        <f t="shared" si="6"/>
        <v>101</v>
      </c>
      <c r="H49" s="455"/>
      <c r="I49" s="52"/>
      <c r="J49" s="51"/>
      <c r="L49" s="386">
        <f t="shared" si="7"/>
        <v>0</v>
      </c>
      <c r="M49" s="387">
        <f t="shared" si="8"/>
        <v>0</v>
      </c>
    </row>
    <row r="50" spans="1:13" x14ac:dyDescent="0.25">
      <c r="A50" s="119"/>
      <c r="B50" s="485"/>
      <c r="C50" s="117"/>
      <c r="D50" s="324"/>
      <c r="E50" s="352"/>
      <c r="F50" s="353"/>
      <c r="G50" s="344">
        <f t="shared" si="6"/>
        <v>101</v>
      </c>
      <c r="H50" s="251"/>
      <c r="I50" s="52"/>
      <c r="J50" s="51"/>
      <c r="L50" s="386">
        <f t="shared" si="7"/>
        <v>0</v>
      </c>
      <c r="M50" s="387">
        <f t="shared" si="8"/>
        <v>0</v>
      </c>
    </row>
    <row r="51" spans="1:13" x14ac:dyDescent="0.25">
      <c r="A51" s="119"/>
      <c r="B51" s="485"/>
      <c r="C51" s="117"/>
      <c r="D51" s="330"/>
      <c r="E51" s="352"/>
      <c r="F51" s="353"/>
      <c r="G51" s="344">
        <f t="shared" si="6"/>
        <v>101</v>
      </c>
      <c r="H51" s="250"/>
      <c r="I51" s="52"/>
      <c r="J51" s="51"/>
      <c r="L51" s="386">
        <f t="shared" si="7"/>
        <v>0</v>
      </c>
      <c r="M51" s="387">
        <f t="shared" si="8"/>
        <v>0</v>
      </c>
    </row>
    <row r="52" spans="1:13" x14ac:dyDescent="0.25">
      <c r="A52" s="119"/>
      <c r="B52" s="487"/>
      <c r="C52" s="114"/>
      <c r="D52" s="330"/>
      <c r="E52" s="352"/>
      <c r="F52" s="353"/>
      <c r="G52" s="344">
        <f t="shared" si="6"/>
        <v>101</v>
      </c>
      <c r="H52" s="251"/>
      <c r="I52" s="52"/>
      <c r="J52" s="51"/>
      <c r="L52" s="386">
        <f t="shared" si="7"/>
        <v>0</v>
      </c>
      <c r="M52" s="387">
        <f t="shared" si="8"/>
        <v>0</v>
      </c>
    </row>
    <row r="53" spans="1:13" x14ac:dyDescent="0.25">
      <c r="A53" s="336"/>
      <c r="B53" s="480"/>
      <c r="C53" s="62"/>
      <c r="D53" s="391"/>
      <c r="E53" s="352"/>
      <c r="F53" s="353"/>
      <c r="G53" s="344">
        <f t="shared" si="6"/>
        <v>101</v>
      </c>
      <c r="H53" s="457"/>
      <c r="I53" s="232"/>
      <c r="J53" s="246"/>
      <c r="L53" s="386">
        <f t="shared" si="7"/>
        <v>0</v>
      </c>
      <c r="M53" s="387">
        <f t="shared" si="8"/>
        <v>0</v>
      </c>
    </row>
    <row r="54" spans="1:13" x14ac:dyDescent="0.25">
      <c r="A54" s="460"/>
      <c r="B54" s="499"/>
      <c r="C54" s="117"/>
      <c r="D54" s="323"/>
      <c r="E54" s="352"/>
      <c r="F54" s="353"/>
      <c r="G54" s="344">
        <f t="shared" si="6"/>
        <v>101</v>
      </c>
      <c r="H54" s="251"/>
      <c r="I54" s="232"/>
      <c r="J54" s="246"/>
      <c r="L54" s="386">
        <f t="shared" si="7"/>
        <v>0</v>
      </c>
      <c r="M54" s="387">
        <f t="shared" si="8"/>
        <v>0</v>
      </c>
    </row>
    <row r="55" spans="1:13" x14ac:dyDescent="0.25">
      <c r="A55" s="459"/>
      <c r="B55" s="521"/>
      <c r="C55" s="111"/>
      <c r="D55" s="196"/>
      <c r="E55" s="352"/>
      <c r="F55" s="353"/>
      <c r="G55" s="344">
        <f t="shared" si="6"/>
        <v>101</v>
      </c>
      <c r="H55" s="251"/>
      <c r="I55" s="52"/>
      <c r="J55" s="51"/>
      <c r="L55" s="386">
        <f t="shared" si="7"/>
        <v>0</v>
      </c>
      <c r="M55" s="387">
        <f t="shared" si="8"/>
        <v>0</v>
      </c>
    </row>
    <row r="56" spans="1:13" x14ac:dyDescent="0.25">
      <c r="A56" s="459"/>
      <c r="B56" s="521"/>
      <c r="C56" s="38"/>
      <c r="D56" s="186"/>
      <c r="E56" s="352"/>
      <c r="F56" s="353"/>
      <c r="G56" s="344">
        <f t="shared" si="6"/>
        <v>101</v>
      </c>
      <c r="H56" s="251"/>
      <c r="I56" s="232"/>
      <c r="J56" s="246"/>
      <c r="L56" s="386">
        <f t="shared" si="7"/>
        <v>0</v>
      </c>
      <c r="M56" s="387">
        <f t="shared" si="8"/>
        <v>0</v>
      </c>
    </row>
    <row r="57" spans="1:13" x14ac:dyDescent="0.25">
      <c r="A57" s="460"/>
      <c r="B57" s="499"/>
      <c r="C57" s="117"/>
      <c r="D57" s="323"/>
      <c r="E57" s="352"/>
      <c r="F57" s="353"/>
      <c r="G57" s="344">
        <f t="shared" si="6"/>
        <v>101</v>
      </c>
      <c r="H57" s="251"/>
      <c r="I57" s="52"/>
      <c r="J57" s="51"/>
      <c r="L57" s="386">
        <f t="shared" si="7"/>
        <v>0</v>
      </c>
      <c r="M57" s="387">
        <f t="shared" si="8"/>
        <v>0</v>
      </c>
    </row>
    <row r="58" spans="1:13" x14ac:dyDescent="0.25">
      <c r="A58" s="119"/>
      <c r="B58" s="485"/>
      <c r="C58" s="117"/>
      <c r="D58" s="323"/>
      <c r="E58" s="352"/>
      <c r="F58" s="353"/>
      <c r="G58" s="344">
        <f t="shared" si="6"/>
        <v>101</v>
      </c>
      <c r="H58" s="251"/>
      <c r="I58" s="52"/>
      <c r="J58" s="51"/>
      <c r="L58" s="386">
        <f t="shared" si="7"/>
        <v>0</v>
      </c>
      <c r="M58" s="387">
        <f t="shared" si="8"/>
        <v>0</v>
      </c>
    </row>
    <row r="59" spans="1:13" x14ac:dyDescent="0.25">
      <c r="A59" s="460"/>
      <c r="B59" s="499"/>
      <c r="C59" s="117"/>
      <c r="D59" s="323"/>
      <c r="E59" s="352"/>
      <c r="F59" s="353"/>
      <c r="G59" s="344">
        <f t="shared" si="6"/>
        <v>101</v>
      </c>
      <c r="H59" s="251"/>
      <c r="I59" s="52"/>
      <c r="J59" s="51"/>
      <c r="L59" s="386">
        <f t="shared" si="7"/>
        <v>0</v>
      </c>
      <c r="M59" s="387">
        <f t="shared" si="8"/>
        <v>0</v>
      </c>
    </row>
    <row r="60" spans="1:13" x14ac:dyDescent="0.25">
      <c r="A60" s="119"/>
      <c r="B60" s="485"/>
      <c r="C60" s="117"/>
      <c r="D60" s="323"/>
      <c r="E60" s="352"/>
      <c r="F60" s="353"/>
      <c r="G60" s="344">
        <f t="shared" si="6"/>
        <v>101</v>
      </c>
      <c r="H60" s="251"/>
      <c r="I60" s="52"/>
      <c r="J60" s="51"/>
      <c r="L60" s="386">
        <f t="shared" si="7"/>
        <v>0</v>
      </c>
      <c r="M60" s="387">
        <f t="shared" si="8"/>
        <v>0</v>
      </c>
    </row>
    <row r="61" spans="1:13" x14ac:dyDescent="0.25">
      <c r="A61" s="40"/>
      <c r="B61" s="41"/>
      <c r="C61" s="38"/>
      <c r="D61" s="186"/>
      <c r="E61" s="352"/>
      <c r="F61" s="353"/>
      <c r="G61" s="344">
        <f t="shared" si="6"/>
        <v>101</v>
      </c>
      <c r="H61" s="251"/>
      <c r="I61" s="52"/>
      <c r="J61" s="51"/>
      <c r="L61" s="386">
        <f t="shared" si="7"/>
        <v>0</v>
      </c>
      <c r="M61" s="387">
        <f t="shared" si="8"/>
        <v>0</v>
      </c>
    </row>
    <row r="62" spans="1:13" x14ac:dyDescent="0.25">
      <c r="A62" s="119"/>
      <c r="B62" s="485"/>
      <c r="C62" s="117"/>
      <c r="D62" s="323"/>
      <c r="E62" s="352"/>
      <c r="F62" s="353"/>
      <c r="G62" s="344">
        <f t="shared" si="6"/>
        <v>101</v>
      </c>
      <c r="H62" s="251"/>
      <c r="I62" s="52"/>
      <c r="J62" s="51"/>
      <c r="L62" s="386">
        <f t="shared" si="7"/>
        <v>0</v>
      </c>
      <c r="M62" s="387">
        <f t="shared" si="8"/>
        <v>0</v>
      </c>
    </row>
    <row r="63" spans="1:13" x14ac:dyDescent="0.25">
      <c r="A63" s="459"/>
      <c r="B63" s="521"/>
      <c r="C63" s="38"/>
      <c r="D63" s="196"/>
      <c r="E63" s="352"/>
      <c r="F63" s="353"/>
      <c r="G63" s="344">
        <f t="shared" si="6"/>
        <v>101</v>
      </c>
      <c r="H63" s="251"/>
      <c r="I63" s="232"/>
      <c r="J63" s="246"/>
      <c r="L63" s="386">
        <f t="shared" si="7"/>
        <v>0</v>
      </c>
      <c r="M63" s="387">
        <f t="shared" si="8"/>
        <v>0</v>
      </c>
    </row>
    <row r="64" spans="1:13" x14ac:dyDescent="0.25">
      <c r="A64" s="460"/>
      <c r="B64" s="499"/>
      <c r="C64" s="117"/>
      <c r="D64" s="323"/>
      <c r="E64" s="352"/>
      <c r="F64" s="353"/>
      <c r="G64" s="344">
        <f t="shared" si="6"/>
        <v>101</v>
      </c>
      <c r="H64" s="250"/>
      <c r="I64" s="232"/>
      <c r="J64" s="246"/>
      <c r="L64" s="386">
        <f t="shared" si="7"/>
        <v>0</v>
      </c>
      <c r="M64" s="387">
        <f t="shared" si="8"/>
        <v>0</v>
      </c>
    </row>
    <row r="65" spans="1:13" x14ac:dyDescent="0.25">
      <c r="A65" s="64"/>
      <c r="B65" s="480"/>
      <c r="C65" s="33"/>
      <c r="D65" s="335"/>
      <c r="E65" s="352"/>
      <c r="F65" s="353"/>
      <c r="G65" s="344">
        <f t="shared" si="6"/>
        <v>101</v>
      </c>
      <c r="H65" s="455"/>
      <c r="I65" s="447"/>
      <c r="J65" s="51"/>
      <c r="L65" s="386">
        <f t="shared" si="7"/>
        <v>0</v>
      </c>
      <c r="M65" s="387">
        <f t="shared" si="8"/>
        <v>0</v>
      </c>
    </row>
    <row r="66" spans="1:13" ht="15.75" thickBot="1" x14ac:dyDescent="0.3">
      <c r="A66" s="292"/>
      <c r="B66" s="501"/>
      <c r="C66" s="293"/>
      <c r="D66" s="390"/>
      <c r="E66" s="355"/>
      <c r="F66" s="385"/>
      <c r="G66" s="344">
        <f t="shared" si="6"/>
        <v>101</v>
      </c>
      <c r="H66" s="454"/>
      <c r="L66" s="386">
        <f t="shared" ref="L66" si="9">MIN(E66:F66)</f>
        <v>0</v>
      </c>
      <c r="M66" s="387">
        <f t="shared" ref="M66" si="10">MAX(E66,F66)</f>
        <v>0</v>
      </c>
    </row>
    <row r="67" spans="1:13" ht="15.75" thickTop="1" x14ac:dyDescent="0.25">
      <c r="H67" s="50"/>
    </row>
    <row r="68" spans="1:13" x14ac:dyDescent="0.25">
      <c r="K68" s="82"/>
    </row>
  </sheetData>
  <sortState ref="A7:M27">
    <sortCondition ref="L7:L27"/>
    <sortCondition descending="1" ref="G7:G27"/>
  </sortState>
  <mergeCells count="2">
    <mergeCell ref="F2:H2"/>
    <mergeCell ref="A1:I1"/>
  </mergeCells>
  <conditionalFormatting sqref="E7:F10 E14:F15 E20:F28 E32:F66">
    <cfRule type="cellIs" dxfId="45" priority="48" operator="equal">
      <formula>100</formula>
    </cfRule>
  </conditionalFormatting>
  <conditionalFormatting sqref="E7:F10 E14:F15">
    <cfRule type="cellIs" dxfId="44" priority="47" operator="equal">
      <formula>100</formula>
    </cfRule>
  </conditionalFormatting>
  <conditionalFormatting sqref="E24:F26">
    <cfRule type="cellIs" dxfId="43" priority="46" operator="equal">
      <formula>100</formula>
    </cfRule>
  </conditionalFormatting>
  <conditionalFormatting sqref="E24:F26">
    <cfRule type="cellIs" dxfId="42" priority="45" operator="equal">
      <formula>100</formula>
    </cfRule>
  </conditionalFormatting>
  <conditionalFormatting sqref="E14:F15">
    <cfRule type="cellIs" dxfId="41" priority="44" operator="equal">
      <formula>100</formula>
    </cfRule>
  </conditionalFormatting>
  <conditionalFormatting sqref="E14:F15">
    <cfRule type="cellIs" dxfId="40" priority="43" operator="equal">
      <formula>100</formula>
    </cfRule>
  </conditionalFormatting>
  <conditionalFormatting sqref="E10:F10">
    <cfRule type="cellIs" dxfId="39" priority="42" operator="equal">
      <formula>100</formula>
    </cfRule>
  </conditionalFormatting>
  <conditionalFormatting sqref="E10:F10">
    <cfRule type="cellIs" dxfId="38" priority="41" operator="equal">
      <formula>100</formula>
    </cfRule>
  </conditionalFormatting>
  <conditionalFormatting sqref="E11:F11">
    <cfRule type="cellIs" dxfId="37" priority="40" operator="equal">
      <formula>100</formula>
    </cfRule>
  </conditionalFormatting>
  <conditionalFormatting sqref="E11:F11">
    <cfRule type="cellIs" dxfId="36" priority="39" operator="equal">
      <formula>100</formula>
    </cfRule>
  </conditionalFormatting>
  <conditionalFormatting sqref="E15:F15">
    <cfRule type="cellIs" dxfId="35" priority="36" operator="equal">
      <formula>100</formula>
    </cfRule>
  </conditionalFormatting>
  <conditionalFormatting sqref="E15:F15">
    <cfRule type="cellIs" dxfId="34" priority="35" operator="equal">
      <formula>100</formula>
    </cfRule>
  </conditionalFormatting>
  <conditionalFormatting sqref="E8:F8">
    <cfRule type="cellIs" dxfId="33" priority="34" operator="equal">
      <formula>100</formula>
    </cfRule>
  </conditionalFormatting>
  <conditionalFormatting sqref="E8:F8">
    <cfRule type="cellIs" dxfId="32" priority="33" operator="equal">
      <formula>100</formula>
    </cfRule>
  </conditionalFormatting>
  <conditionalFormatting sqref="E9:F9">
    <cfRule type="cellIs" dxfId="31" priority="32" operator="equal">
      <formula>100</formula>
    </cfRule>
  </conditionalFormatting>
  <conditionalFormatting sqref="E9:F9">
    <cfRule type="cellIs" dxfId="30" priority="31" operator="equal">
      <formula>100</formula>
    </cfRule>
  </conditionalFormatting>
  <conditionalFormatting sqref="E11:F11">
    <cfRule type="cellIs" dxfId="29" priority="30" operator="equal">
      <formula>100</formula>
    </cfRule>
  </conditionalFormatting>
  <conditionalFormatting sqref="E11:F11">
    <cfRule type="cellIs" dxfId="28" priority="29" operator="equal">
      <formula>100</formula>
    </cfRule>
  </conditionalFormatting>
  <conditionalFormatting sqref="E19:F19">
    <cfRule type="cellIs" dxfId="27" priority="26" operator="equal">
      <formula>100</formula>
    </cfRule>
  </conditionalFormatting>
  <conditionalFormatting sqref="E19:F19">
    <cfRule type="cellIs" dxfId="26" priority="25" operator="equal">
      <formula>100</formula>
    </cfRule>
  </conditionalFormatting>
  <conditionalFormatting sqref="E19:F19">
    <cfRule type="cellIs" dxfId="25" priority="24" operator="equal">
      <formula>100</formula>
    </cfRule>
  </conditionalFormatting>
  <conditionalFormatting sqref="E19:F19">
    <cfRule type="cellIs" dxfId="24" priority="23" operator="equal">
      <formula>100</formula>
    </cfRule>
  </conditionalFormatting>
  <conditionalFormatting sqref="E13:F13">
    <cfRule type="cellIs" dxfId="23" priority="22" operator="equal">
      <formula>100</formula>
    </cfRule>
  </conditionalFormatting>
  <conditionalFormatting sqref="E13:F13">
    <cfRule type="cellIs" dxfId="22" priority="21" operator="equal">
      <formula>100</formula>
    </cfRule>
  </conditionalFormatting>
  <conditionalFormatting sqref="E12:F12">
    <cfRule type="cellIs" dxfId="21" priority="20" operator="equal">
      <formula>100</formula>
    </cfRule>
  </conditionalFormatting>
  <conditionalFormatting sqref="E12:F12">
    <cfRule type="cellIs" dxfId="20" priority="19" operator="equal">
      <formula>100</formula>
    </cfRule>
  </conditionalFormatting>
  <conditionalFormatting sqref="E12:F12">
    <cfRule type="cellIs" dxfId="19" priority="18" operator="equal">
      <formula>100</formula>
    </cfRule>
  </conditionalFormatting>
  <conditionalFormatting sqref="E12:F12">
    <cfRule type="cellIs" dxfId="18" priority="17" operator="equal">
      <formula>100</formula>
    </cfRule>
  </conditionalFormatting>
  <conditionalFormatting sqref="E29:F31">
    <cfRule type="cellIs" dxfId="17" priority="16" operator="equal">
      <formula>100</formula>
    </cfRule>
  </conditionalFormatting>
  <conditionalFormatting sqref="E29:F31">
    <cfRule type="cellIs" dxfId="16" priority="15" operator="equal">
      <formula>100</formula>
    </cfRule>
  </conditionalFormatting>
  <conditionalFormatting sqref="E29:F31">
    <cfRule type="cellIs" dxfId="15" priority="14" operator="equal">
      <formula>100</formula>
    </cfRule>
  </conditionalFormatting>
  <conditionalFormatting sqref="E29:F31">
    <cfRule type="cellIs" dxfId="14" priority="13" operator="equal">
      <formula>100</formula>
    </cfRule>
  </conditionalFormatting>
  <conditionalFormatting sqref="E16:F16">
    <cfRule type="cellIs" dxfId="13" priority="12" operator="equal">
      <formula>100</formula>
    </cfRule>
  </conditionalFormatting>
  <conditionalFormatting sqref="E16:F16">
    <cfRule type="cellIs" dxfId="12" priority="11" operator="equal">
      <formula>100</formula>
    </cfRule>
  </conditionalFormatting>
  <conditionalFormatting sqref="E16:F16">
    <cfRule type="cellIs" dxfId="11" priority="10" operator="equal">
      <formula>100</formula>
    </cfRule>
  </conditionalFormatting>
  <conditionalFormatting sqref="E16:F16">
    <cfRule type="cellIs" dxfId="10" priority="9" operator="equal">
      <formula>100</formula>
    </cfRule>
  </conditionalFormatting>
  <conditionalFormatting sqref="E17:F17">
    <cfRule type="cellIs" dxfId="9" priority="8" operator="equal">
      <formula>100</formula>
    </cfRule>
  </conditionalFormatting>
  <conditionalFormatting sqref="E17:F17">
    <cfRule type="cellIs" dxfId="8" priority="7" operator="equal">
      <formula>100</formula>
    </cfRule>
  </conditionalFormatting>
  <conditionalFormatting sqref="E17:F17">
    <cfRule type="cellIs" dxfId="7" priority="6" operator="equal">
      <formula>100</formula>
    </cfRule>
  </conditionalFormatting>
  <conditionalFormatting sqref="E17:F17">
    <cfRule type="cellIs" dxfId="6" priority="5" operator="equal">
      <formula>100</formula>
    </cfRule>
  </conditionalFormatting>
  <conditionalFormatting sqref="E18:F18">
    <cfRule type="cellIs" dxfId="5" priority="4" operator="equal">
      <formula>100</formula>
    </cfRule>
  </conditionalFormatting>
  <conditionalFormatting sqref="E18:F18">
    <cfRule type="cellIs" dxfId="4" priority="3" operator="equal">
      <formula>100</formula>
    </cfRule>
  </conditionalFormatting>
  <conditionalFormatting sqref="E18:F18">
    <cfRule type="cellIs" dxfId="3" priority="2" operator="equal">
      <formula>100</formula>
    </cfRule>
  </conditionalFormatting>
  <conditionalFormatting sqref="E18:F18">
    <cfRule type="cellIs" dxfId="2" priority="1" operator="equal">
      <formula>100</formula>
    </cfRule>
  </conditionalFormatting>
  <pageMargins left="0.70866141732283472" right="0.70866141732283472" top="0.78740157480314965" bottom="0.78740157480314965" header="0.31496062992125984" footer="0.31496062992125984"/>
  <pageSetup paperSize="9" scale="4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Q68"/>
  <sheetViews>
    <sheetView topLeftCell="A5" zoomScale="120" zoomScaleNormal="120" workbookViewId="0">
      <selection activeCell="O18" sqref="O18"/>
    </sheetView>
  </sheetViews>
  <sheetFormatPr defaultRowHeight="15" x14ac:dyDescent="0.25"/>
  <cols>
    <col min="1" max="1" width="13.5703125" customWidth="1"/>
    <col min="2" max="2" width="12.140625" customWidth="1"/>
    <col min="4" max="4" width="30.140625" customWidth="1"/>
    <col min="8" max="8" width="8.5703125" customWidth="1"/>
    <col min="10" max="10" width="6.5703125" customWidth="1"/>
    <col min="11" max="11" width="5.85546875" customWidth="1"/>
    <col min="13" max="13" width="9.140625" style="85"/>
  </cols>
  <sheetData>
    <row r="1" spans="1:15" ht="23.25" x14ac:dyDescent="0.35">
      <c r="A1" s="1139" t="s">
        <v>114</v>
      </c>
      <c r="B1" s="1139"/>
      <c r="C1" s="1139"/>
      <c r="D1" s="1139"/>
      <c r="E1" s="1139"/>
      <c r="F1" s="1139"/>
      <c r="G1" s="1139"/>
      <c r="H1" s="1139"/>
      <c r="I1" s="1139"/>
      <c r="J1" s="52"/>
      <c r="K1" s="51"/>
      <c r="L1" s="51"/>
      <c r="N1" s="1"/>
    </row>
    <row r="2" spans="1:15" ht="15.75" x14ac:dyDescent="0.25">
      <c r="A2" s="81" t="s">
        <v>18</v>
      </c>
      <c r="F2" s="1141">
        <v>43503</v>
      </c>
      <c r="G2" s="1142"/>
      <c r="H2" s="1142"/>
      <c r="I2" s="1142"/>
      <c r="J2" s="52"/>
      <c r="K2" s="51"/>
      <c r="L2" s="51"/>
      <c r="N2" s="1"/>
    </row>
    <row r="3" spans="1:15" ht="15.75" x14ac:dyDescent="0.25">
      <c r="A3" s="80"/>
      <c r="B3" s="79"/>
      <c r="C3" s="79"/>
      <c r="D3" s="79"/>
      <c r="E3" s="79"/>
      <c r="F3" s="79"/>
      <c r="G3" s="79"/>
      <c r="H3" s="79"/>
      <c r="I3" s="79"/>
      <c r="J3" s="52"/>
      <c r="K3" s="51"/>
      <c r="L3" s="51"/>
      <c r="N3" s="1"/>
    </row>
    <row r="4" spans="1:15" ht="15.75" x14ac:dyDescent="0.25">
      <c r="A4" s="1140" t="s">
        <v>24</v>
      </c>
      <c r="B4" s="1140"/>
      <c r="C4" s="1140"/>
      <c r="D4" s="1140"/>
      <c r="E4" s="1140"/>
      <c r="F4" s="1140"/>
      <c r="G4" s="1140"/>
      <c r="H4" s="1140"/>
      <c r="I4" s="1140"/>
      <c r="J4" s="860">
        <v>730</v>
      </c>
      <c r="K4" s="51"/>
      <c r="L4" s="51"/>
      <c r="N4" s="1"/>
    </row>
    <row r="5" spans="1:15" ht="15.75" thickBot="1" x14ac:dyDescent="0.3">
      <c r="A5" s="77"/>
      <c r="B5" s="76"/>
      <c r="C5" s="76"/>
      <c r="D5" s="76"/>
      <c r="E5" s="76"/>
      <c r="F5" s="76"/>
      <c r="G5" s="76"/>
      <c r="H5" s="76"/>
      <c r="I5" s="76"/>
      <c r="J5" s="52"/>
      <c r="K5" s="51"/>
      <c r="L5" s="51"/>
      <c r="N5" s="1"/>
    </row>
    <row r="6" spans="1:15" ht="24" thickTop="1" thickBot="1" x14ac:dyDescent="0.3">
      <c r="A6" s="497" t="s">
        <v>1</v>
      </c>
      <c r="B6" s="74" t="s">
        <v>2</v>
      </c>
      <c r="C6" s="73" t="s">
        <v>3</v>
      </c>
      <c r="D6" s="450" t="s">
        <v>4</v>
      </c>
      <c r="E6" s="345" t="s">
        <v>11</v>
      </c>
      <c r="F6" s="346" t="s">
        <v>12</v>
      </c>
      <c r="G6" s="346" t="s">
        <v>13</v>
      </c>
      <c r="H6" s="69" t="s">
        <v>21</v>
      </c>
      <c r="I6" s="68" t="s">
        <v>7</v>
      </c>
      <c r="J6" s="87"/>
      <c r="K6" s="51"/>
      <c r="L6" s="205">
        <v>1</v>
      </c>
      <c r="M6" s="206">
        <v>2</v>
      </c>
      <c r="N6" s="207">
        <v>3</v>
      </c>
    </row>
    <row r="7" spans="1:15" ht="15.75" thickBot="1" x14ac:dyDescent="0.3">
      <c r="A7" s="926" t="s">
        <v>97</v>
      </c>
      <c r="B7" s="1063" t="s">
        <v>75</v>
      </c>
      <c r="C7" s="1033">
        <v>1999</v>
      </c>
      <c r="D7" s="1027" t="s">
        <v>130</v>
      </c>
      <c r="E7" s="298">
        <v>665</v>
      </c>
      <c r="F7" s="299">
        <v>712</v>
      </c>
      <c r="G7" s="299">
        <v>711</v>
      </c>
      <c r="H7" s="53">
        <v>57</v>
      </c>
      <c r="I7" s="249">
        <v>1</v>
      </c>
      <c r="J7" s="93">
        <f t="shared" ref="J7:J26" si="0">FLOOR(L7,10)</f>
        <v>710</v>
      </c>
      <c r="K7" s="246">
        <f t="shared" ref="K7:K26" si="1">IF(J7&lt;4.3,0,(J7-425)*0.2)</f>
        <v>57</v>
      </c>
      <c r="L7" s="300">
        <f t="shared" ref="L7:L26" si="2">MAX(E7:G7)</f>
        <v>712</v>
      </c>
      <c r="M7" s="300">
        <f t="shared" ref="M7:M26" si="3">SUM(E7:G7)-L7-N7</f>
        <v>711</v>
      </c>
      <c r="N7" s="300">
        <f t="shared" ref="N7:N26" si="4">MIN(E7:G7)</f>
        <v>665</v>
      </c>
    </row>
    <row r="8" spans="1:15" ht="15.75" thickBot="1" x14ac:dyDescent="0.3">
      <c r="A8" s="916" t="s">
        <v>60</v>
      </c>
      <c r="B8" s="986" t="s">
        <v>50</v>
      </c>
      <c r="C8" s="909">
        <v>2000</v>
      </c>
      <c r="D8" s="935" t="s">
        <v>20</v>
      </c>
      <c r="E8" s="296">
        <v>701</v>
      </c>
      <c r="F8" s="297">
        <v>684</v>
      </c>
      <c r="G8" s="297">
        <v>710</v>
      </c>
      <c r="H8" s="53">
        <v>57</v>
      </c>
      <c r="I8" s="251">
        <v>2</v>
      </c>
      <c r="J8" s="93">
        <f t="shared" si="0"/>
        <v>710</v>
      </c>
      <c r="K8" s="246">
        <f t="shared" si="1"/>
        <v>57</v>
      </c>
      <c r="L8" s="300">
        <f t="shared" si="2"/>
        <v>710</v>
      </c>
      <c r="M8" s="300">
        <f t="shared" si="3"/>
        <v>701</v>
      </c>
      <c r="N8" s="300">
        <f t="shared" si="4"/>
        <v>684</v>
      </c>
    </row>
    <row r="9" spans="1:15" ht="15.75" thickBot="1" x14ac:dyDescent="0.3">
      <c r="A9" s="119" t="s">
        <v>132</v>
      </c>
      <c r="B9" s="487" t="s">
        <v>133</v>
      </c>
      <c r="C9" s="114">
        <v>2003</v>
      </c>
      <c r="D9" s="287" t="s">
        <v>138</v>
      </c>
      <c r="E9" s="296">
        <v>606</v>
      </c>
      <c r="F9" s="297">
        <v>660</v>
      </c>
      <c r="G9" s="297">
        <v>688</v>
      </c>
      <c r="H9" s="53">
        <v>51</v>
      </c>
      <c r="I9" s="251">
        <v>3</v>
      </c>
      <c r="J9" s="93">
        <f t="shared" si="0"/>
        <v>680</v>
      </c>
      <c r="K9" s="246">
        <f t="shared" si="1"/>
        <v>51</v>
      </c>
      <c r="L9" s="300">
        <f t="shared" si="2"/>
        <v>688</v>
      </c>
      <c r="M9" s="300">
        <f t="shared" si="3"/>
        <v>660</v>
      </c>
      <c r="N9" s="300">
        <f t="shared" si="4"/>
        <v>606</v>
      </c>
    </row>
    <row r="10" spans="1:15" ht="15.75" thickBot="1" x14ac:dyDescent="0.3">
      <c r="A10" s="916" t="s">
        <v>100</v>
      </c>
      <c r="B10" s="986" t="s">
        <v>101</v>
      </c>
      <c r="C10" s="909">
        <v>1999</v>
      </c>
      <c r="D10" s="934" t="s">
        <v>20</v>
      </c>
      <c r="E10" s="296">
        <v>660</v>
      </c>
      <c r="F10" s="297">
        <v>669</v>
      </c>
      <c r="G10" s="297">
        <v>681</v>
      </c>
      <c r="H10" s="53">
        <v>51</v>
      </c>
      <c r="I10" s="251"/>
      <c r="J10" s="93">
        <f t="shared" si="0"/>
        <v>680</v>
      </c>
      <c r="K10" s="246">
        <f t="shared" si="1"/>
        <v>51</v>
      </c>
      <c r="L10" s="300">
        <f t="shared" si="2"/>
        <v>681</v>
      </c>
      <c r="M10" s="300">
        <f t="shared" si="3"/>
        <v>669</v>
      </c>
      <c r="N10" s="300">
        <f t="shared" si="4"/>
        <v>660</v>
      </c>
    </row>
    <row r="11" spans="1:15" ht="15.75" thickBot="1" x14ac:dyDescent="0.3">
      <c r="A11" s="119" t="s">
        <v>66</v>
      </c>
      <c r="B11" s="484" t="s">
        <v>64</v>
      </c>
      <c r="C11" s="104">
        <v>1999</v>
      </c>
      <c r="D11" s="323" t="s">
        <v>104</v>
      </c>
      <c r="E11" s="296">
        <v>622</v>
      </c>
      <c r="F11" s="297">
        <v>648</v>
      </c>
      <c r="G11" s="297">
        <v>666</v>
      </c>
      <c r="H11" s="53">
        <v>47</v>
      </c>
      <c r="I11" s="251"/>
      <c r="J11" s="93">
        <f t="shared" si="0"/>
        <v>660</v>
      </c>
      <c r="K11" s="246">
        <f t="shared" si="1"/>
        <v>47</v>
      </c>
      <c r="L11" s="300">
        <f t="shared" si="2"/>
        <v>666</v>
      </c>
      <c r="M11" s="300">
        <f t="shared" si="3"/>
        <v>648</v>
      </c>
      <c r="N11" s="300">
        <f t="shared" si="4"/>
        <v>622</v>
      </c>
      <c r="O11" s="242"/>
    </row>
    <row r="12" spans="1:15" ht="15.75" thickBot="1" x14ac:dyDescent="0.3">
      <c r="A12" s="64" t="s">
        <v>102</v>
      </c>
      <c r="B12" s="481" t="s">
        <v>103</v>
      </c>
      <c r="C12" s="33">
        <v>2001</v>
      </c>
      <c r="D12" s="1089" t="s">
        <v>104</v>
      </c>
      <c r="E12" s="296">
        <v>665</v>
      </c>
      <c r="F12" s="297">
        <v>0</v>
      </c>
      <c r="G12" s="297"/>
      <c r="H12" s="53">
        <v>47</v>
      </c>
      <c r="I12" s="251"/>
      <c r="J12" s="93">
        <f t="shared" si="0"/>
        <v>660</v>
      </c>
      <c r="K12" s="246">
        <f t="shared" si="1"/>
        <v>47</v>
      </c>
      <c r="L12" s="300">
        <f t="shared" si="2"/>
        <v>665</v>
      </c>
      <c r="M12" s="1085">
        <f t="shared" si="3"/>
        <v>0</v>
      </c>
      <c r="N12" s="300">
        <f t="shared" si="4"/>
        <v>0</v>
      </c>
    </row>
    <row r="13" spans="1:15" ht="15.75" thickBot="1" x14ac:dyDescent="0.3">
      <c r="A13" s="900" t="s">
        <v>131</v>
      </c>
      <c r="B13" s="947" t="s">
        <v>49</v>
      </c>
      <c r="C13" s="1002">
        <v>2001</v>
      </c>
      <c r="D13" s="1060" t="s">
        <v>130</v>
      </c>
      <c r="E13" s="296">
        <v>617</v>
      </c>
      <c r="F13" s="297">
        <v>646</v>
      </c>
      <c r="G13" s="297"/>
      <c r="H13" s="53">
        <v>43</v>
      </c>
      <c r="I13" s="251"/>
      <c r="J13" s="93">
        <f t="shared" si="0"/>
        <v>640</v>
      </c>
      <c r="K13" s="246">
        <f t="shared" si="1"/>
        <v>43</v>
      </c>
      <c r="L13" s="300">
        <f t="shared" si="2"/>
        <v>646</v>
      </c>
      <c r="M13" s="300">
        <f t="shared" si="3"/>
        <v>0</v>
      </c>
      <c r="N13" s="300">
        <f t="shared" si="4"/>
        <v>617</v>
      </c>
    </row>
    <row r="14" spans="1:15" ht="15.75" thickBot="1" x14ac:dyDescent="0.3">
      <c r="A14" s="990" t="s">
        <v>118</v>
      </c>
      <c r="B14" s="986" t="s">
        <v>119</v>
      </c>
      <c r="C14" s="909">
        <v>2001</v>
      </c>
      <c r="D14" s="1090" t="s">
        <v>20</v>
      </c>
      <c r="E14" s="296">
        <v>605</v>
      </c>
      <c r="F14" s="297">
        <v>638</v>
      </c>
      <c r="G14" s="297">
        <v>645</v>
      </c>
      <c r="H14" s="53">
        <v>43</v>
      </c>
      <c r="I14" s="251"/>
      <c r="J14" s="93">
        <f t="shared" si="0"/>
        <v>640</v>
      </c>
      <c r="K14" s="246">
        <f t="shared" si="1"/>
        <v>43</v>
      </c>
      <c r="L14" s="300">
        <f t="shared" si="2"/>
        <v>645</v>
      </c>
      <c r="M14" s="300">
        <f t="shared" si="3"/>
        <v>638</v>
      </c>
      <c r="N14" s="300">
        <f t="shared" si="4"/>
        <v>605</v>
      </c>
    </row>
    <row r="15" spans="1:15" ht="15.75" thickBot="1" x14ac:dyDescent="0.3">
      <c r="A15" s="40" t="s">
        <v>65</v>
      </c>
      <c r="B15" s="482" t="s">
        <v>49</v>
      </c>
      <c r="C15" s="58">
        <v>2000</v>
      </c>
      <c r="D15" s="326" t="s">
        <v>104</v>
      </c>
      <c r="E15" s="296">
        <v>635</v>
      </c>
      <c r="F15" s="297">
        <v>638</v>
      </c>
      <c r="G15" s="297">
        <v>643</v>
      </c>
      <c r="H15" s="53">
        <v>43</v>
      </c>
      <c r="I15" s="251"/>
      <c r="J15" s="93">
        <f t="shared" si="0"/>
        <v>640</v>
      </c>
      <c r="K15" s="246">
        <f t="shared" si="1"/>
        <v>43</v>
      </c>
      <c r="L15" s="300">
        <f t="shared" si="2"/>
        <v>643</v>
      </c>
      <c r="M15" s="300">
        <f t="shared" si="3"/>
        <v>638</v>
      </c>
      <c r="N15" s="300">
        <f t="shared" si="4"/>
        <v>635</v>
      </c>
    </row>
    <row r="16" spans="1:15" ht="15.75" thickBot="1" x14ac:dyDescent="0.3">
      <c r="A16" s="916" t="s">
        <v>95</v>
      </c>
      <c r="B16" s="988" t="s">
        <v>96</v>
      </c>
      <c r="C16" s="1022">
        <v>1999</v>
      </c>
      <c r="D16" s="935" t="s">
        <v>130</v>
      </c>
      <c r="E16" s="296">
        <v>608</v>
      </c>
      <c r="F16" s="297">
        <v>618</v>
      </c>
      <c r="G16" s="297">
        <v>642</v>
      </c>
      <c r="H16" s="53">
        <v>43</v>
      </c>
      <c r="I16" s="251"/>
      <c r="J16" s="93">
        <f t="shared" si="0"/>
        <v>640</v>
      </c>
      <c r="K16" s="246">
        <f t="shared" si="1"/>
        <v>43</v>
      </c>
      <c r="L16" s="300">
        <f t="shared" si="2"/>
        <v>642</v>
      </c>
      <c r="M16" s="300">
        <f t="shared" si="3"/>
        <v>618</v>
      </c>
      <c r="N16" s="300">
        <f t="shared" si="4"/>
        <v>608</v>
      </c>
    </row>
    <row r="17" spans="1:17" ht="15.75" thickBot="1" x14ac:dyDescent="0.3">
      <c r="A17" s="119" t="s">
        <v>148</v>
      </c>
      <c r="B17" s="486" t="s">
        <v>149</v>
      </c>
      <c r="C17" s="129">
        <v>2002</v>
      </c>
      <c r="D17" s="324" t="s">
        <v>104</v>
      </c>
      <c r="E17" s="296">
        <v>631</v>
      </c>
      <c r="F17" s="297">
        <v>638</v>
      </c>
      <c r="G17" s="297">
        <v>636</v>
      </c>
      <c r="H17" s="53">
        <v>41</v>
      </c>
      <c r="I17" s="251"/>
      <c r="J17" s="93">
        <f t="shared" si="0"/>
        <v>630</v>
      </c>
      <c r="K17" s="246">
        <f t="shared" si="1"/>
        <v>41</v>
      </c>
      <c r="L17" s="300">
        <f t="shared" si="2"/>
        <v>638</v>
      </c>
      <c r="M17" s="300">
        <f t="shared" si="3"/>
        <v>636</v>
      </c>
      <c r="N17" s="300">
        <f t="shared" si="4"/>
        <v>631</v>
      </c>
    </row>
    <row r="18" spans="1:17" ht="15.75" thickBot="1" x14ac:dyDescent="0.3">
      <c r="A18" s="900" t="s">
        <v>98</v>
      </c>
      <c r="B18" s="947" t="s">
        <v>99</v>
      </c>
      <c r="C18" s="1002">
        <v>2000</v>
      </c>
      <c r="D18" s="993" t="s">
        <v>130</v>
      </c>
      <c r="E18" s="296">
        <v>608</v>
      </c>
      <c r="F18" s="297">
        <v>625</v>
      </c>
      <c r="G18" s="297">
        <v>634</v>
      </c>
      <c r="H18" s="53">
        <v>41</v>
      </c>
      <c r="I18" s="251"/>
      <c r="J18" s="93">
        <f t="shared" si="0"/>
        <v>630</v>
      </c>
      <c r="K18" s="246">
        <f t="shared" si="1"/>
        <v>41</v>
      </c>
      <c r="L18" s="300">
        <f t="shared" si="2"/>
        <v>634</v>
      </c>
      <c r="M18" s="300">
        <f t="shared" si="3"/>
        <v>625</v>
      </c>
      <c r="N18" s="300">
        <f t="shared" si="4"/>
        <v>608</v>
      </c>
    </row>
    <row r="19" spans="1:17" ht="15.75" thickBot="1" x14ac:dyDescent="0.3">
      <c r="A19" s="958" t="s">
        <v>116</v>
      </c>
      <c r="B19" s="1055" t="s">
        <v>117</v>
      </c>
      <c r="C19" s="989">
        <v>1999</v>
      </c>
      <c r="D19" s="959" t="s">
        <v>20</v>
      </c>
      <c r="E19" s="296">
        <v>596</v>
      </c>
      <c r="F19" s="297"/>
      <c r="G19" s="297">
        <v>634</v>
      </c>
      <c r="H19" s="53">
        <v>41</v>
      </c>
      <c r="I19" s="251"/>
      <c r="J19" s="93">
        <f t="shared" si="0"/>
        <v>630</v>
      </c>
      <c r="K19" s="246">
        <f t="shared" si="1"/>
        <v>41</v>
      </c>
      <c r="L19" s="300">
        <f t="shared" si="2"/>
        <v>634</v>
      </c>
      <c r="M19" s="300">
        <f t="shared" si="3"/>
        <v>0</v>
      </c>
      <c r="N19" s="300">
        <f t="shared" si="4"/>
        <v>596</v>
      </c>
    </row>
    <row r="20" spans="1:17" ht="15.75" thickBot="1" x14ac:dyDescent="0.3">
      <c r="A20" s="119" t="s">
        <v>128</v>
      </c>
      <c r="B20" s="115" t="s">
        <v>129</v>
      </c>
      <c r="C20" s="129">
        <v>2000</v>
      </c>
      <c r="D20" s="323" t="s">
        <v>138</v>
      </c>
      <c r="E20" s="296">
        <v>603</v>
      </c>
      <c r="F20" s="297">
        <v>619</v>
      </c>
      <c r="G20" s="297">
        <v>630</v>
      </c>
      <c r="H20" s="53">
        <v>41</v>
      </c>
      <c r="I20" s="251"/>
      <c r="J20" s="93">
        <f t="shared" si="0"/>
        <v>630</v>
      </c>
      <c r="K20" s="246">
        <f t="shared" si="1"/>
        <v>41</v>
      </c>
      <c r="L20" s="300">
        <f t="shared" si="2"/>
        <v>630</v>
      </c>
      <c r="M20" s="300">
        <f t="shared" si="3"/>
        <v>619</v>
      </c>
      <c r="N20" s="300">
        <f t="shared" si="4"/>
        <v>603</v>
      </c>
    </row>
    <row r="21" spans="1:17" ht="15.75" thickBot="1" x14ac:dyDescent="0.3">
      <c r="A21" s="40" t="s">
        <v>134</v>
      </c>
      <c r="B21" s="57" t="s">
        <v>135</v>
      </c>
      <c r="C21" s="56">
        <v>2003</v>
      </c>
      <c r="D21" s="322" t="s">
        <v>138</v>
      </c>
      <c r="E21" s="296">
        <v>614</v>
      </c>
      <c r="F21" s="297">
        <v>625</v>
      </c>
      <c r="G21" s="297">
        <v>626</v>
      </c>
      <c r="H21" s="53">
        <v>39</v>
      </c>
      <c r="I21" s="251"/>
      <c r="J21" s="93">
        <f t="shared" si="0"/>
        <v>620</v>
      </c>
      <c r="K21" s="246">
        <f t="shared" si="1"/>
        <v>39</v>
      </c>
      <c r="L21" s="300">
        <f t="shared" si="2"/>
        <v>626</v>
      </c>
      <c r="M21" s="300">
        <f t="shared" si="3"/>
        <v>625</v>
      </c>
      <c r="N21" s="300">
        <f t="shared" si="4"/>
        <v>614</v>
      </c>
    </row>
    <row r="22" spans="1:17" ht="15.75" thickBot="1" x14ac:dyDescent="0.3">
      <c r="A22" s="916" t="s">
        <v>125</v>
      </c>
      <c r="B22" s="917" t="s">
        <v>117</v>
      </c>
      <c r="C22" s="909">
        <v>2004</v>
      </c>
      <c r="D22" s="987" t="s">
        <v>127</v>
      </c>
      <c r="E22" s="296"/>
      <c r="F22" s="297">
        <v>582</v>
      </c>
      <c r="G22" s="297">
        <v>577</v>
      </c>
      <c r="H22" s="53">
        <v>31</v>
      </c>
      <c r="I22" s="251"/>
      <c r="J22" s="93">
        <f t="shared" si="0"/>
        <v>580</v>
      </c>
      <c r="K22" s="246">
        <f t="shared" si="1"/>
        <v>31</v>
      </c>
      <c r="L22" s="300">
        <f t="shared" si="2"/>
        <v>582</v>
      </c>
      <c r="M22" s="300">
        <f t="shared" si="3"/>
        <v>0</v>
      </c>
      <c r="N22" s="300">
        <f t="shared" si="4"/>
        <v>577</v>
      </c>
    </row>
    <row r="23" spans="1:17" ht="15.75" thickBot="1" x14ac:dyDescent="0.3">
      <c r="A23" s="1062" t="s">
        <v>126</v>
      </c>
      <c r="B23" s="1086" t="s">
        <v>117</v>
      </c>
      <c r="C23" s="1088">
        <v>2004</v>
      </c>
      <c r="D23" s="1046" t="s">
        <v>127</v>
      </c>
      <c r="E23" s="296"/>
      <c r="F23" s="297">
        <v>550</v>
      </c>
      <c r="G23" s="297">
        <v>565</v>
      </c>
      <c r="H23" s="53">
        <v>27</v>
      </c>
      <c r="I23" s="250"/>
      <c r="J23" s="93">
        <f t="shared" si="0"/>
        <v>560</v>
      </c>
      <c r="K23" s="246">
        <f t="shared" si="1"/>
        <v>27</v>
      </c>
      <c r="L23" s="300">
        <f t="shared" si="2"/>
        <v>565</v>
      </c>
      <c r="M23" s="300">
        <f t="shared" si="3"/>
        <v>0</v>
      </c>
      <c r="N23" s="300">
        <f t="shared" si="4"/>
        <v>550</v>
      </c>
    </row>
    <row r="24" spans="1:17" ht="15.75" thickBot="1" x14ac:dyDescent="0.3">
      <c r="A24" s="30" t="s">
        <v>136</v>
      </c>
      <c r="B24" s="42" t="s">
        <v>137</v>
      </c>
      <c r="C24" s="38">
        <v>2002</v>
      </c>
      <c r="D24" s="196" t="s">
        <v>138</v>
      </c>
      <c r="E24" s="296">
        <v>534</v>
      </c>
      <c r="F24" s="297"/>
      <c r="G24" s="297">
        <v>563</v>
      </c>
      <c r="H24" s="53">
        <v>27</v>
      </c>
      <c r="I24" s="251"/>
      <c r="J24" s="93">
        <f t="shared" si="0"/>
        <v>560</v>
      </c>
      <c r="K24" s="246">
        <f t="shared" si="1"/>
        <v>27</v>
      </c>
      <c r="L24" s="300">
        <f t="shared" si="2"/>
        <v>563</v>
      </c>
      <c r="M24" s="300">
        <f t="shared" si="3"/>
        <v>0</v>
      </c>
      <c r="N24" s="300">
        <f t="shared" si="4"/>
        <v>534</v>
      </c>
      <c r="Q24" s="21"/>
    </row>
    <row r="25" spans="1:17" ht="15.75" thickBot="1" x14ac:dyDescent="0.3">
      <c r="A25" s="916" t="s">
        <v>123</v>
      </c>
      <c r="B25" s="917" t="s">
        <v>124</v>
      </c>
      <c r="C25" s="909">
        <v>2003</v>
      </c>
      <c r="D25" s="935" t="s">
        <v>127</v>
      </c>
      <c r="E25" s="296">
        <v>482</v>
      </c>
      <c r="F25" s="297">
        <v>465</v>
      </c>
      <c r="G25" s="297">
        <v>547</v>
      </c>
      <c r="H25" s="53">
        <v>23</v>
      </c>
      <c r="I25" s="251"/>
      <c r="J25" s="93">
        <f t="shared" si="0"/>
        <v>540</v>
      </c>
      <c r="K25" s="246">
        <f t="shared" si="1"/>
        <v>23</v>
      </c>
      <c r="L25" s="300">
        <f t="shared" si="2"/>
        <v>547</v>
      </c>
      <c r="M25" s="300">
        <f t="shared" si="3"/>
        <v>482</v>
      </c>
      <c r="N25" s="300">
        <f t="shared" si="4"/>
        <v>465</v>
      </c>
    </row>
    <row r="26" spans="1:17" ht="15.75" thickBot="1" x14ac:dyDescent="0.3">
      <c r="A26" s="916" t="s">
        <v>163</v>
      </c>
      <c r="B26" s="908" t="s">
        <v>96</v>
      </c>
      <c r="C26" s="909">
        <v>2004</v>
      </c>
      <c r="D26" s="993" t="s">
        <v>127</v>
      </c>
      <c r="E26" s="296"/>
      <c r="F26" s="297"/>
      <c r="G26" s="297"/>
      <c r="H26" s="53">
        <v>0</v>
      </c>
      <c r="I26" s="251"/>
      <c r="J26" s="93">
        <f t="shared" si="0"/>
        <v>0</v>
      </c>
      <c r="K26" s="246">
        <f t="shared" si="1"/>
        <v>0</v>
      </c>
      <c r="L26" s="300">
        <f t="shared" si="2"/>
        <v>0</v>
      </c>
      <c r="M26" s="300">
        <f t="shared" si="3"/>
        <v>0</v>
      </c>
      <c r="N26" s="300">
        <f t="shared" si="4"/>
        <v>0</v>
      </c>
    </row>
    <row r="27" spans="1:17" ht="15.75" thickBot="1" x14ac:dyDescent="0.3">
      <c r="A27" s="106"/>
      <c r="B27" s="105"/>
      <c r="C27" s="104"/>
      <c r="D27" s="287"/>
      <c r="E27" s="296"/>
      <c r="F27" s="297"/>
      <c r="G27" s="297"/>
      <c r="H27" s="53">
        <f t="shared" ref="H27:H34" si="5">K27</f>
        <v>0</v>
      </c>
      <c r="I27" s="251"/>
      <c r="J27" s="93">
        <f t="shared" ref="J27:J34" si="6">FLOOR(L27,10)</f>
        <v>0</v>
      </c>
      <c r="K27" s="246">
        <f t="shared" ref="K27:K34" si="7">IF(J27&lt;4.3,0,(J27-425)*0.2)</f>
        <v>0</v>
      </c>
      <c r="L27" s="300">
        <f t="shared" ref="L27:L34" si="8">MAX(E27:G27)</f>
        <v>0</v>
      </c>
      <c r="M27" s="300">
        <f t="shared" ref="M27:M34" si="9">SUM(E27:G27)-L27-N27</f>
        <v>0</v>
      </c>
      <c r="N27" s="300">
        <f t="shared" ref="N27:N34" si="10">MIN(E27:G27)</f>
        <v>0</v>
      </c>
    </row>
    <row r="28" spans="1:17" ht="15.75" thickBot="1" x14ac:dyDescent="0.3">
      <c r="A28" s="64"/>
      <c r="B28" s="63"/>
      <c r="C28" s="62"/>
      <c r="D28" s="335"/>
      <c r="E28" s="296"/>
      <c r="F28" s="297"/>
      <c r="G28" s="297"/>
      <c r="H28" s="53">
        <f t="shared" si="5"/>
        <v>0</v>
      </c>
      <c r="I28" s="251"/>
      <c r="J28" s="93">
        <f t="shared" si="6"/>
        <v>0</v>
      </c>
      <c r="K28" s="246">
        <f t="shared" si="7"/>
        <v>0</v>
      </c>
      <c r="L28" s="300">
        <f t="shared" si="8"/>
        <v>0</v>
      </c>
      <c r="M28" s="300">
        <f t="shared" si="9"/>
        <v>0</v>
      </c>
      <c r="N28" s="300">
        <f t="shared" si="10"/>
        <v>0</v>
      </c>
    </row>
    <row r="29" spans="1:17" ht="15.75" thickBot="1" x14ac:dyDescent="0.3">
      <c r="A29" s="40"/>
      <c r="B29" s="42"/>
      <c r="C29" s="38"/>
      <c r="D29" s="186"/>
      <c r="E29" s="296"/>
      <c r="F29" s="297"/>
      <c r="G29" s="297"/>
      <c r="H29" s="53">
        <f t="shared" si="5"/>
        <v>0</v>
      </c>
      <c r="I29" s="251"/>
      <c r="J29" s="93">
        <f t="shared" si="6"/>
        <v>0</v>
      </c>
      <c r="K29" s="246">
        <f t="shared" si="7"/>
        <v>0</v>
      </c>
      <c r="L29" s="300">
        <f t="shared" si="8"/>
        <v>0</v>
      </c>
      <c r="M29" s="300">
        <f t="shared" si="9"/>
        <v>0</v>
      </c>
      <c r="N29" s="300">
        <f t="shared" si="10"/>
        <v>0</v>
      </c>
    </row>
    <row r="30" spans="1:17" ht="15.75" thickBot="1" x14ac:dyDescent="0.3">
      <c r="A30" s="40"/>
      <c r="B30" s="42"/>
      <c r="C30" s="38"/>
      <c r="D30" s="196"/>
      <c r="E30" s="296"/>
      <c r="F30" s="297"/>
      <c r="G30" s="297"/>
      <c r="H30" s="53">
        <f t="shared" si="5"/>
        <v>0</v>
      </c>
      <c r="I30" s="251"/>
      <c r="J30" s="93">
        <f t="shared" si="6"/>
        <v>0</v>
      </c>
      <c r="K30" s="246">
        <f t="shared" si="7"/>
        <v>0</v>
      </c>
      <c r="L30" s="300">
        <f t="shared" si="8"/>
        <v>0</v>
      </c>
      <c r="M30" s="300">
        <f t="shared" si="9"/>
        <v>0</v>
      </c>
      <c r="N30" s="300">
        <f t="shared" si="10"/>
        <v>0</v>
      </c>
    </row>
    <row r="31" spans="1:17" ht="15.75" thickBot="1" x14ac:dyDescent="0.3">
      <c r="A31" s="30"/>
      <c r="B31" s="43"/>
      <c r="C31" s="39"/>
      <c r="D31" s="333"/>
      <c r="E31" s="296"/>
      <c r="F31" s="297"/>
      <c r="G31" s="297"/>
      <c r="H31" s="53">
        <f t="shared" si="5"/>
        <v>0</v>
      </c>
      <c r="I31" s="251"/>
      <c r="J31" s="93">
        <f t="shared" si="6"/>
        <v>0</v>
      </c>
      <c r="K31" s="246">
        <f t="shared" si="7"/>
        <v>0</v>
      </c>
      <c r="L31" s="300">
        <f t="shared" si="8"/>
        <v>0</v>
      </c>
      <c r="M31" s="300">
        <f t="shared" si="9"/>
        <v>0</v>
      </c>
      <c r="N31" s="300">
        <f t="shared" si="10"/>
        <v>0</v>
      </c>
    </row>
    <row r="32" spans="1:17" ht="15.75" thickBot="1" x14ac:dyDescent="0.3">
      <c r="A32" s="134"/>
      <c r="B32" s="432"/>
      <c r="C32" s="132"/>
      <c r="D32" s="333"/>
      <c r="E32" s="296"/>
      <c r="F32" s="297"/>
      <c r="G32" s="297"/>
      <c r="H32" s="53">
        <f t="shared" si="5"/>
        <v>0</v>
      </c>
      <c r="I32" s="251"/>
      <c r="J32" s="93">
        <f t="shared" si="6"/>
        <v>0</v>
      </c>
      <c r="K32" s="246">
        <f t="shared" si="7"/>
        <v>0</v>
      </c>
      <c r="L32" s="300">
        <f t="shared" si="8"/>
        <v>0</v>
      </c>
      <c r="M32" s="300">
        <f t="shared" si="9"/>
        <v>0</v>
      </c>
      <c r="N32" s="300">
        <f t="shared" si="10"/>
        <v>0</v>
      </c>
    </row>
    <row r="33" spans="1:14" ht="15.75" thickBot="1" x14ac:dyDescent="0.3">
      <c r="A33" s="494"/>
      <c r="B33" s="524"/>
      <c r="C33" s="526"/>
      <c r="D33" s="517"/>
      <c r="E33" s="298"/>
      <c r="F33" s="299"/>
      <c r="G33" s="299"/>
      <c r="H33" s="53">
        <f t="shared" si="5"/>
        <v>0</v>
      </c>
      <c r="I33" s="251"/>
      <c r="J33" s="93">
        <f t="shared" si="6"/>
        <v>0</v>
      </c>
      <c r="K33" s="246">
        <f t="shared" si="7"/>
        <v>0</v>
      </c>
      <c r="L33" s="300">
        <f t="shared" si="8"/>
        <v>0</v>
      </c>
      <c r="M33" s="300">
        <f t="shared" si="9"/>
        <v>0</v>
      </c>
      <c r="N33" s="300">
        <f t="shared" si="10"/>
        <v>0</v>
      </c>
    </row>
    <row r="34" spans="1:14" ht="15.75" thickBot="1" x14ac:dyDescent="0.3">
      <c r="A34" s="40"/>
      <c r="B34" s="42"/>
      <c r="C34" s="38"/>
      <c r="D34" s="196"/>
      <c r="E34" s="296"/>
      <c r="F34" s="297"/>
      <c r="G34" s="297"/>
      <c r="H34" s="53">
        <f t="shared" si="5"/>
        <v>0</v>
      </c>
      <c r="I34" s="251"/>
      <c r="J34" s="93">
        <f t="shared" si="6"/>
        <v>0</v>
      </c>
      <c r="K34" s="246">
        <f t="shared" si="7"/>
        <v>0</v>
      </c>
      <c r="L34" s="300">
        <f t="shared" si="8"/>
        <v>0</v>
      </c>
      <c r="M34" s="300">
        <f t="shared" si="9"/>
        <v>0</v>
      </c>
      <c r="N34" s="300">
        <f t="shared" si="10"/>
        <v>0</v>
      </c>
    </row>
    <row r="35" spans="1:14" ht="15.75" thickBot="1" x14ac:dyDescent="0.3">
      <c r="A35" s="30" t="s">
        <v>120</v>
      </c>
      <c r="B35" s="43" t="s">
        <v>49</v>
      </c>
      <c r="C35" s="528">
        <v>2003</v>
      </c>
      <c r="D35" s="195" t="s">
        <v>20</v>
      </c>
      <c r="E35" s="296"/>
      <c r="F35" s="297"/>
      <c r="G35" s="297"/>
      <c r="H35" s="53">
        <f t="shared" ref="H35:H67" si="11">K35</f>
        <v>0</v>
      </c>
      <c r="I35" s="251"/>
      <c r="J35" s="93">
        <f t="shared" ref="J35:J67" si="12">FLOOR(L35,10)</f>
        <v>0</v>
      </c>
      <c r="K35" s="246">
        <f t="shared" ref="K35:K67" si="13">IF(J35&lt;4.3,0,(J35-425)*0.2)</f>
        <v>0</v>
      </c>
      <c r="L35" s="300">
        <f t="shared" ref="L35:L38" si="14">MAX(E35:G35)</f>
        <v>0</v>
      </c>
      <c r="M35" s="300">
        <f t="shared" ref="M35:M38" si="15">SUM(E35:G35)-L35-N35</f>
        <v>0</v>
      </c>
      <c r="N35" s="300">
        <f t="shared" ref="N35:N38" si="16">MIN(E35:G35)</f>
        <v>0</v>
      </c>
    </row>
    <row r="36" spans="1:14" ht="15.75" thickBot="1" x14ac:dyDescent="0.3">
      <c r="A36" s="134" t="s">
        <v>150</v>
      </c>
      <c r="B36" s="432" t="s">
        <v>151</v>
      </c>
      <c r="C36" s="132">
        <v>1999</v>
      </c>
      <c r="D36" s="195" t="s">
        <v>104</v>
      </c>
      <c r="E36" s="296">
        <v>584</v>
      </c>
      <c r="F36" s="297">
        <v>587</v>
      </c>
      <c r="G36" s="297">
        <v>605</v>
      </c>
      <c r="H36" s="53">
        <v>35</v>
      </c>
      <c r="I36" s="251"/>
      <c r="J36" s="93">
        <f t="shared" si="12"/>
        <v>600</v>
      </c>
      <c r="K36" s="246">
        <f t="shared" si="13"/>
        <v>35</v>
      </c>
      <c r="L36" s="300">
        <f t="shared" si="14"/>
        <v>605</v>
      </c>
      <c r="M36" s="300">
        <f t="shared" si="15"/>
        <v>587</v>
      </c>
      <c r="N36" s="300">
        <f t="shared" si="16"/>
        <v>584</v>
      </c>
    </row>
    <row r="37" spans="1:14" ht="15.75" thickBot="1" x14ac:dyDescent="0.3">
      <c r="A37" s="334"/>
      <c r="B37" s="57"/>
      <c r="C37" s="56"/>
      <c r="D37" s="195"/>
      <c r="E37" s="296"/>
      <c r="F37" s="297"/>
      <c r="G37" s="297"/>
      <c r="H37" s="53">
        <f t="shared" si="11"/>
        <v>0</v>
      </c>
      <c r="I37" s="251"/>
      <c r="J37" s="93">
        <f t="shared" si="12"/>
        <v>0</v>
      </c>
      <c r="K37" s="246">
        <f t="shared" si="13"/>
        <v>0</v>
      </c>
      <c r="L37" s="300">
        <f t="shared" si="14"/>
        <v>0</v>
      </c>
      <c r="M37" s="300">
        <f t="shared" si="15"/>
        <v>0</v>
      </c>
      <c r="N37" s="300">
        <f t="shared" si="16"/>
        <v>0</v>
      </c>
    </row>
    <row r="38" spans="1:14" ht="15.75" thickBot="1" x14ac:dyDescent="0.3">
      <c r="A38" s="40"/>
      <c r="B38" s="42"/>
      <c r="C38" s="38"/>
      <c r="D38" s="186"/>
      <c r="E38" s="296"/>
      <c r="F38" s="297"/>
      <c r="G38" s="297"/>
      <c r="H38" s="53">
        <f t="shared" si="11"/>
        <v>0</v>
      </c>
      <c r="I38" s="251"/>
      <c r="J38" s="93">
        <f t="shared" si="12"/>
        <v>0</v>
      </c>
      <c r="K38" s="246">
        <f t="shared" si="13"/>
        <v>0</v>
      </c>
      <c r="L38" s="300">
        <f t="shared" si="14"/>
        <v>0</v>
      </c>
      <c r="M38" s="300">
        <f t="shared" si="15"/>
        <v>0</v>
      </c>
      <c r="N38" s="300">
        <f t="shared" si="16"/>
        <v>0</v>
      </c>
    </row>
    <row r="39" spans="1:14" ht="15.75" thickBot="1" x14ac:dyDescent="0.3">
      <c r="A39" s="30"/>
      <c r="B39" s="43"/>
      <c r="C39" s="528"/>
      <c r="D39" s="326"/>
      <c r="E39" s="296"/>
      <c r="F39" s="297"/>
      <c r="G39" s="297"/>
      <c r="H39" s="53">
        <f t="shared" si="11"/>
        <v>0</v>
      </c>
      <c r="I39" s="251"/>
      <c r="J39" s="93">
        <f t="shared" si="12"/>
        <v>0</v>
      </c>
      <c r="K39" s="246">
        <f t="shared" si="13"/>
        <v>0</v>
      </c>
      <c r="L39" s="300">
        <f t="shared" ref="L39:L65" si="17">MAX(E39:G39)</f>
        <v>0</v>
      </c>
      <c r="M39" s="300">
        <f t="shared" ref="M39:M65" si="18">SUM(E39:G39)-L39-N39</f>
        <v>0</v>
      </c>
      <c r="N39" s="300">
        <f t="shared" ref="N39:N65" si="19">MIN(E39:G39)</f>
        <v>0</v>
      </c>
    </row>
    <row r="40" spans="1:14" ht="15.75" thickBot="1" x14ac:dyDescent="0.3">
      <c r="A40" s="119"/>
      <c r="B40" s="118"/>
      <c r="C40" s="117"/>
      <c r="D40" s="323"/>
      <c r="E40" s="296"/>
      <c r="F40" s="297"/>
      <c r="G40" s="297"/>
      <c r="H40" s="53">
        <f t="shared" si="11"/>
        <v>0</v>
      </c>
      <c r="I40" s="251"/>
      <c r="J40" s="93">
        <f t="shared" si="12"/>
        <v>0</v>
      </c>
      <c r="K40" s="246">
        <f t="shared" si="13"/>
        <v>0</v>
      </c>
      <c r="L40" s="300">
        <f t="shared" si="17"/>
        <v>0</v>
      </c>
      <c r="M40" s="300">
        <f t="shared" si="18"/>
        <v>0</v>
      </c>
      <c r="N40" s="300">
        <f t="shared" si="19"/>
        <v>0</v>
      </c>
    </row>
    <row r="41" spans="1:14" ht="15.75" thickBot="1" x14ac:dyDescent="0.3">
      <c r="A41" s="119"/>
      <c r="B41" s="118"/>
      <c r="C41" s="117"/>
      <c r="D41" s="323"/>
      <c r="E41" s="296"/>
      <c r="F41" s="297"/>
      <c r="G41" s="297"/>
      <c r="H41" s="53">
        <f t="shared" si="11"/>
        <v>0</v>
      </c>
      <c r="I41" s="251"/>
      <c r="J41" s="93">
        <f t="shared" si="12"/>
        <v>0</v>
      </c>
      <c r="K41" s="246">
        <f t="shared" si="13"/>
        <v>0</v>
      </c>
      <c r="L41" s="300">
        <f t="shared" si="17"/>
        <v>0</v>
      </c>
      <c r="M41" s="300">
        <f t="shared" si="18"/>
        <v>0</v>
      </c>
      <c r="N41" s="300">
        <f t="shared" si="19"/>
        <v>0</v>
      </c>
    </row>
    <row r="42" spans="1:14" ht="15.75" thickBot="1" x14ac:dyDescent="0.3">
      <c r="A42" s="40"/>
      <c r="B42" s="42"/>
      <c r="C42" s="38"/>
      <c r="D42" s="196"/>
      <c r="E42" s="296"/>
      <c r="F42" s="297"/>
      <c r="G42" s="297"/>
      <c r="H42" s="53">
        <f t="shared" si="11"/>
        <v>0</v>
      </c>
      <c r="I42" s="251"/>
      <c r="J42" s="93">
        <f t="shared" si="12"/>
        <v>0</v>
      </c>
      <c r="K42" s="246">
        <f t="shared" si="13"/>
        <v>0</v>
      </c>
      <c r="L42" s="300">
        <f t="shared" si="17"/>
        <v>0</v>
      </c>
      <c r="M42" s="300">
        <f t="shared" si="18"/>
        <v>0</v>
      </c>
      <c r="N42" s="300">
        <f t="shared" si="19"/>
        <v>0</v>
      </c>
    </row>
    <row r="43" spans="1:14" ht="15.75" thickBot="1" x14ac:dyDescent="0.3">
      <c r="A43" s="30"/>
      <c r="B43" s="43"/>
      <c r="C43" s="39"/>
      <c r="D43" s="195"/>
      <c r="E43" s="296"/>
      <c r="F43" s="297"/>
      <c r="G43" s="297"/>
      <c r="H43" s="53">
        <f t="shared" si="11"/>
        <v>0</v>
      </c>
      <c r="I43" s="251"/>
      <c r="J43" s="93">
        <f t="shared" si="12"/>
        <v>0</v>
      </c>
      <c r="K43" s="246">
        <f t="shared" si="13"/>
        <v>0</v>
      </c>
      <c r="L43" s="300">
        <f t="shared" si="17"/>
        <v>0</v>
      </c>
      <c r="M43" s="300">
        <f t="shared" si="18"/>
        <v>0</v>
      </c>
      <c r="N43" s="300">
        <f t="shared" si="19"/>
        <v>0</v>
      </c>
    </row>
    <row r="44" spans="1:14" ht="15.75" thickBot="1" x14ac:dyDescent="0.3">
      <c r="A44" s="119"/>
      <c r="B44" s="118"/>
      <c r="C44" s="117"/>
      <c r="D44" s="287"/>
      <c r="E44" s="296"/>
      <c r="F44" s="297"/>
      <c r="G44" s="297"/>
      <c r="H44" s="53">
        <f t="shared" si="11"/>
        <v>0</v>
      </c>
      <c r="I44" s="251"/>
      <c r="J44" s="93">
        <f t="shared" si="12"/>
        <v>0</v>
      </c>
      <c r="K44" s="246">
        <f t="shared" si="13"/>
        <v>0</v>
      </c>
      <c r="L44" s="300">
        <f t="shared" si="17"/>
        <v>0</v>
      </c>
      <c r="M44" s="300">
        <f t="shared" si="18"/>
        <v>0</v>
      </c>
      <c r="N44" s="300">
        <f t="shared" si="19"/>
        <v>0</v>
      </c>
    </row>
    <row r="45" spans="1:14" ht="15.75" thickBot="1" x14ac:dyDescent="0.3">
      <c r="A45" s="40"/>
      <c r="B45" s="42"/>
      <c r="C45" s="38"/>
      <c r="D45" s="333"/>
      <c r="E45" s="296"/>
      <c r="F45" s="297"/>
      <c r="G45" s="297"/>
      <c r="H45" s="53">
        <f t="shared" si="11"/>
        <v>0</v>
      </c>
      <c r="I45" s="251"/>
      <c r="J45" s="93">
        <f t="shared" si="12"/>
        <v>0</v>
      </c>
      <c r="K45" s="246">
        <f t="shared" si="13"/>
        <v>0</v>
      </c>
      <c r="L45" s="300">
        <f t="shared" si="17"/>
        <v>0</v>
      </c>
      <c r="M45" s="300">
        <f t="shared" si="18"/>
        <v>0</v>
      </c>
      <c r="N45" s="300">
        <f t="shared" si="19"/>
        <v>0</v>
      </c>
    </row>
    <row r="46" spans="1:14" ht="15.75" thickBot="1" x14ac:dyDescent="0.3">
      <c r="A46" s="116"/>
      <c r="B46" s="115"/>
      <c r="C46" s="114"/>
      <c r="D46" s="287"/>
      <c r="E46" s="296"/>
      <c r="F46" s="297"/>
      <c r="G46" s="297"/>
      <c r="H46" s="53">
        <f t="shared" si="11"/>
        <v>0</v>
      </c>
      <c r="I46" s="251"/>
      <c r="J46" s="93">
        <f t="shared" si="12"/>
        <v>0</v>
      </c>
      <c r="K46" s="246">
        <f t="shared" si="13"/>
        <v>0</v>
      </c>
      <c r="L46" s="300">
        <f t="shared" si="17"/>
        <v>0</v>
      </c>
      <c r="M46" s="300">
        <f t="shared" si="18"/>
        <v>0</v>
      </c>
      <c r="N46" s="300">
        <f t="shared" si="19"/>
        <v>0</v>
      </c>
    </row>
    <row r="47" spans="1:14" ht="15.75" thickBot="1" x14ac:dyDescent="0.3">
      <c r="A47" s="40"/>
      <c r="B47" s="42"/>
      <c r="C47" s="38"/>
      <c r="D47" s="335"/>
      <c r="E47" s="296"/>
      <c r="F47" s="297"/>
      <c r="G47" s="297"/>
      <c r="H47" s="53">
        <f t="shared" si="11"/>
        <v>0</v>
      </c>
      <c r="I47" s="251"/>
      <c r="J47" s="93">
        <f t="shared" si="12"/>
        <v>0</v>
      </c>
      <c r="K47" s="246">
        <f t="shared" si="13"/>
        <v>0</v>
      </c>
      <c r="L47" s="300">
        <f t="shared" si="17"/>
        <v>0</v>
      </c>
      <c r="M47" s="300">
        <f t="shared" si="18"/>
        <v>0</v>
      </c>
      <c r="N47" s="300">
        <f t="shared" si="19"/>
        <v>0</v>
      </c>
    </row>
    <row r="48" spans="1:14" ht="15.75" thickBot="1" x14ac:dyDescent="0.3">
      <c r="A48" s="40"/>
      <c r="B48" s="354"/>
      <c r="C48" s="38"/>
      <c r="D48" s="323"/>
      <c r="E48" s="296"/>
      <c r="F48" s="297"/>
      <c r="G48" s="297"/>
      <c r="H48" s="53">
        <f t="shared" si="11"/>
        <v>0</v>
      </c>
      <c r="I48" s="251"/>
      <c r="J48" s="93">
        <f t="shared" si="12"/>
        <v>0</v>
      </c>
      <c r="K48" s="246">
        <f t="shared" si="13"/>
        <v>0</v>
      </c>
      <c r="L48" s="300">
        <f t="shared" si="17"/>
        <v>0</v>
      </c>
      <c r="M48" s="300">
        <f t="shared" si="18"/>
        <v>0</v>
      </c>
      <c r="N48" s="300">
        <f t="shared" si="19"/>
        <v>0</v>
      </c>
    </row>
    <row r="49" spans="1:14" ht="15.75" thickBot="1" x14ac:dyDescent="0.3">
      <c r="A49" s="119"/>
      <c r="B49" s="118"/>
      <c r="C49" s="117"/>
      <c r="D49" s="323"/>
      <c r="E49" s="296"/>
      <c r="F49" s="297"/>
      <c r="G49" s="297"/>
      <c r="H49" s="53">
        <f t="shared" si="11"/>
        <v>0</v>
      </c>
      <c r="I49" s="251"/>
      <c r="J49" s="93">
        <f t="shared" si="12"/>
        <v>0</v>
      </c>
      <c r="K49" s="246">
        <f t="shared" si="13"/>
        <v>0</v>
      </c>
      <c r="L49" s="300">
        <f t="shared" si="17"/>
        <v>0</v>
      </c>
      <c r="M49" s="300">
        <f t="shared" si="18"/>
        <v>0</v>
      </c>
      <c r="N49" s="300">
        <f t="shared" si="19"/>
        <v>0</v>
      </c>
    </row>
    <row r="50" spans="1:14" ht="15.75" thickBot="1" x14ac:dyDescent="0.3">
      <c r="A50" s="119"/>
      <c r="B50" s="115"/>
      <c r="C50" s="114"/>
      <c r="D50" s="324"/>
      <c r="E50" s="296"/>
      <c r="F50" s="297"/>
      <c r="G50" s="297"/>
      <c r="H50" s="53">
        <f t="shared" si="11"/>
        <v>0</v>
      </c>
      <c r="I50" s="251"/>
      <c r="J50" s="93">
        <f t="shared" si="12"/>
        <v>0</v>
      </c>
      <c r="K50" s="246">
        <f t="shared" si="13"/>
        <v>0</v>
      </c>
      <c r="L50" s="300">
        <f t="shared" si="17"/>
        <v>0</v>
      </c>
      <c r="M50" s="300">
        <f t="shared" si="18"/>
        <v>0</v>
      </c>
      <c r="N50" s="300">
        <f t="shared" si="19"/>
        <v>0</v>
      </c>
    </row>
    <row r="51" spans="1:14" ht="15.75" thickBot="1" x14ac:dyDescent="0.3">
      <c r="A51" s="119"/>
      <c r="B51" s="118"/>
      <c r="C51" s="117"/>
      <c r="D51" s="323"/>
      <c r="E51" s="296"/>
      <c r="F51" s="297"/>
      <c r="G51" s="297"/>
      <c r="H51" s="53">
        <f t="shared" si="11"/>
        <v>0</v>
      </c>
      <c r="I51" s="250"/>
      <c r="J51" s="93">
        <f t="shared" si="12"/>
        <v>0</v>
      </c>
      <c r="K51" s="246">
        <f t="shared" si="13"/>
        <v>0</v>
      </c>
      <c r="L51" s="300">
        <f t="shared" si="17"/>
        <v>0</v>
      </c>
      <c r="M51" s="300">
        <f t="shared" si="18"/>
        <v>0</v>
      </c>
      <c r="N51" s="300">
        <f t="shared" si="19"/>
        <v>0</v>
      </c>
    </row>
    <row r="52" spans="1:14" ht="15.75" thickBot="1" x14ac:dyDescent="0.3">
      <c r="A52" s="64"/>
      <c r="B52" s="63"/>
      <c r="C52" s="62"/>
      <c r="D52" s="389"/>
      <c r="E52" s="296"/>
      <c r="F52" s="297"/>
      <c r="G52" s="297"/>
      <c r="H52" s="53">
        <f t="shared" si="11"/>
        <v>0</v>
      </c>
      <c r="I52" s="251"/>
      <c r="J52" s="93">
        <f t="shared" si="12"/>
        <v>0</v>
      </c>
      <c r="K52" s="246">
        <f t="shared" si="13"/>
        <v>0</v>
      </c>
      <c r="L52" s="300">
        <f t="shared" si="17"/>
        <v>0</v>
      </c>
      <c r="M52" s="300">
        <f t="shared" si="18"/>
        <v>0</v>
      </c>
      <c r="N52" s="300">
        <f t="shared" si="19"/>
        <v>0</v>
      </c>
    </row>
    <row r="53" spans="1:14" ht="15.75" thickBot="1" x14ac:dyDescent="0.3">
      <c r="A53" s="119"/>
      <c r="B53" s="118"/>
      <c r="C53" s="117"/>
      <c r="D53" s="330"/>
      <c r="E53" s="296"/>
      <c r="F53" s="297"/>
      <c r="G53" s="297"/>
      <c r="H53" s="53">
        <f t="shared" si="11"/>
        <v>0</v>
      </c>
      <c r="I53" s="251"/>
      <c r="J53" s="93">
        <f t="shared" si="12"/>
        <v>0</v>
      </c>
      <c r="K53" s="246">
        <f t="shared" si="13"/>
        <v>0</v>
      </c>
      <c r="L53" s="300">
        <f t="shared" si="17"/>
        <v>0</v>
      </c>
      <c r="M53" s="300">
        <f t="shared" si="18"/>
        <v>0</v>
      </c>
      <c r="N53" s="300">
        <f t="shared" si="19"/>
        <v>0</v>
      </c>
    </row>
    <row r="54" spans="1:14" ht="15.75" thickBot="1" x14ac:dyDescent="0.3">
      <c r="A54" s="64"/>
      <c r="B54" s="61"/>
      <c r="C54" s="527"/>
      <c r="D54" s="335"/>
      <c r="E54" s="296"/>
      <c r="F54" s="297"/>
      <c r="G54" s="297"/>
      <c r="H54" s="53">
        <f t="shared" si="11"/>
        <v>0</v>
      </c>
      <c r="I54" s="251"/>
      <c r="J54" s="93">
        <f t="shared" si="12"/>
        <v>0</v>
      </c>
      <c r="K54" s="246">
        <f t="shared" si="13"/>
        <v>0</v>
      </c>
      <c r="L54" s="300">
        <f t="shared" si="17"/>
        <v>0</v>
      </c>
      <c r="M54" s="300">
        <f t="shared" si="18"/>
        <v>0</v>
      </c>
      <c r="N54" s="300">
        <f t="shared" si="19"/>
        <v>0</v>
      </c>
    </row>
    <row r="55" spans="1:14" ht="15.75" thickBot="1" x14ac:dyDescent="0.3">
      <c r="A55" s="106"/>
      <c r="B55" s="118"/>
      <c r="C55" s="129"/>
      <c r="D55" s="323"/>
      <c r="E55" s="296"/>
      <c r="F55" s="297"/>
      <c r="G55" s="297"/>
      <c r="H55" s="53">
        <f t="shared" si="11"/>
        <v>0</v>
      </c>
      <c r="I55" s="251"/>
      <c r="J55" s="93">
        <f t="shared" si="12"/>
        <v>0</v>
      </c>
      <c r="K55" s="246">
        <f t="shared" si="13"/>
        <v>0</v>
      </c>
      <c r="L55" s="300">
        <f t="shared" si="17"/>
        <v>0</v>
      </c>
      <c r="M55" s="300">
        <f t="shared" si="18"/>
        <v>0</v>
      </c>
      <c r="N55" s="300">
        <f t="shared" si="19"/>
        <v>0</v>
      </c>
    </row>
    <row r="56" spans="1:14" ht="15.75" thickBot="1" x14ac:dyDescent="0.3">
      <c r="A56" s="106"/>
      <c r="B56" s="118"/>
      <c r="C56" s="129"/>
      <c r="D56" s="323"/>
      <c r="E56" s="296"/>
      <c r="F56" s="297"/>
      <c r="G56" s="297"/>
      <c r="H56" s="53">
        <f t="shared" si="11"/>
        <v>0</v>
      </c>
      <c r="I56" s="251"/>
      <c r="J56" s="93">
        <f t="shared" si="12"/>
        <v>0</v>
      </c>
      <c r="K56" s="246">
        <f t="shared" si="13"/>
        <v>0</v>
      </c>
      <c r="L56" s="300">
        <f t="shared" si="17"/>
        <v>0</v>
      </c>
      <c r="M56" s="300">
        <f t="shared" si="18"/>
        <v>0</v>
      </c>
      <c r="N56" s="300">
        <f t="shared" si="19"/>
        <v>0</v>
      </c>
    </row>
    <row r="57" spans="1:14" ht="15.75" thickBot="1" x14ac:dyDescent="0.3">
      <c r="A57" s="30"/>
      <c r="B57" s="42"/>
      <c r="C57" s="56"/>
      <c r="D57" s="186"/>
      <c r="E57" s="296"/>
      <c r="F57" s="297"/>
      <c r="G57" s="297"/>
      <c r="H57" s="53">
        <f t="shared" si="11"/>
        <v>0</v>
      </c>
      <c r="I57" s="251"/>
      <c r="J57" s="93">
        <f t="shared" si="12"/>
        <v>0</v>
      </c>
      <c r="K57" s="246">
        <f t="shared" si="13"/>
        <v>0</v>
      </c>
      <c r="L57" s="300">
        <f t="shared" si="17"/>
        <v>0</v>
      </c>
      <c r="M57" s="300">
        <f t="shared" si="18"/>
        <v>0</v>
      </c>
      <c r="N57" s="300">
        <f t="shared" si="19"/>
        <v>0</v>
      </c>
    </row>
    <row r="58" spans="1:14" ht="15.75" thickBot="1" x14ac:dyDescent="0.3">
      <c r="A58" s="106"/>
      <c r="B58" s="115"/>
      <c r="C58" s="117"/>
      <c r="D58" s="323"/>
      <c r="E58" s="296"/>
      <c r="F58" s="297"/>
      <c r="G58" s="297"/>
      <c r="H58" s="53">
        <f t="shared" si="11"/>
        <v>0</v>
      </c>
      <c r="I58" s="251"/>
      <c r="J58" s="93">
        <f t="shared" si="12"/>
        <v>0</v>
      </c>
      <c r="K58" s="246">
        <f t="shared" si="13"/>
        <v>0</v>
      </c>
      <c r="L58" s="300">
        <f t="shared" si="17"/>
        <v>0</v>
      </c>
      <c r="M58" s="300">
        <f t="shared" si="18"/>
        <v>0</v>
      </c>
      <c r="N58" s="300">
        <f t="shared" si="19"/>
        <v>0</v>
      </c>
    </row>
    <row r="59" spans="1:14" ht="15.75" thickBot="1" x14ac:dyDescent="0.3">
      <c r="A59" s="30"/>
      <c r="B59" s="42"/>
      <c r="C59" s="38"/>
      <c r="D59" s="196"/>
      <c r="E59" s="296"/>
      <c r="F59" s="297"/>
      <c r="G59" s="297"/>
      <c r="H59" s="53">
        <f t="shared" si="11"/>
        <v>0</v>
      </c>
      <c r="I59" s="251"/>
      <c r="J59" s="93">
        <f t="shared" si="12"/>
        <v>0</v>
      </c>
      <c r="K59" s="246">
        <f t="shared" si="13"/>
        <v>0</v>
      </c>
      <c r="L59" s="300">
        <f t="shared" si="17"/>
        <v>0</v>
      </c>
      <c r="M59" s="300">
        <f t="shared" si="18"/>
        <v>0</v>
      </c>
      <c r="N59" s="300">
        <f t="shared" si="19"/>
        <v>0</v>
      </c>
    </row>
    <row r="60" spans="1:14" ht="15.75" thickBot="1" x14ac:dyDescent="0.3">
      <c r="A60" s="106"/>
      <c r="B60" s="118"/>
      <c r="C60" s="117"/>
      <c r="D60" s="323"/>
      <c r="E60" s="296"/>
      <c r="F60" s="297"/>
      <c r="G60" s="297"/>
      <c r="H60" s="53">
        <f t="shared" si="11"/>
        <v>0</v>
      </c>
      <c r="I60" s="251"/>
      <c r="J60" s="93">
        <f t="shared" si="12"/>
        <v>0</v>
      </c>
      <c r="K60" s="246">
        <f t="shared" si="13"/>
        <v>0</v>
      </c>
      <c r="L60" s="300">
        <f t="shared" si="17"/>
        <v>0</v>
      </c>
      <c r="M60" s="300">
        <f t="shared" si="18"/>
        <v>0</v>
      </c>
      <c r="N60" s="300">
        <f t="shared" si="19"/>
        <v>0</v>
      </c>
    </row>
    <row r="61" spans="1:14" ht="15.75" thickBot="1" x14ac:dyDescent="0.3">
      <c r="A61" s="106"/>
      <c r="B61" s="118"/>
      <c r="C61" s="117"/>
      <c r="D61" s="323"/>
      <c r="E61" s="296"/>
      <c r="F61" s="297"/>
      <c r="G61" s="297"/>
      <c r="H61" s="53">
        <f t="shared" si="11"/>
        <v>0</v>
      </c>
      <c r="I61" s="251"/>
      <c r="J61" s="93">
        <f t="shared" si="12"/>
        <v>0</v>
      </c>
      <c r="K61" s="246">
        <f t="shared" si="13"/>
        <v>0</v>
      </c>
      <c r="L61" s="300">
        <f t="shared" si="17"/>
        <v>0</v>
      </c>
      <c r="M61" s="300">
        <f t="shared" si="18"/>
        <v>0</v>
      </c>
      <c r="N61" s="300">
        <f t="shared" si="19"/>
        <v>0</v>
      </c>
    </row>
    <row r="62" spans="1:14" ht="15.75" thickBot="1" x14ac:dyDescent="0.3">
      <c r="A62" s="106"/>
      <c r="B62" s="118"/>
      <c r="C62" s="117"/>
      <c r="D62" s="323"/>
      <c r="E62" s="296"/>
      <c r="F62" s="297"/>
      <c r="G62" s="297"/>
      <c r="H62" s="53">
        <f t="shared" si="11"/>
        <v>0</v>
      </c>
      <c r="I62" s="251"/>
      <c r="J62" s="93">
        <f t="shared" si="12"/>
        <v>0</v>
      </c>
      <c r="K62" s="246">
        <f t="shared" si="13"/>
        <v>0</v>
      </c>
      <c r="L62" s="300">
        <f t="shared" si="17"/>
        <v>0</v>
      </c>
      <c r="M62" s="300">
        <f t="shared" si="18"/>
        <v>0</v>
      </c>
      <c r="N62" s="300">
        <f t="shared" si="19"/>
        <v>0</v>
      </c>
    </row>
    <row r="63" spans="1:14" ht="15.75" thickBot="1" x14ac:dyDescent="0.3">
      <c r="A63" s="30"/>
      <c r="B63" s="42"/>
      <c r="C63" s="38"/>
      <c r="D63" s="196"/>
      <c r="E63" s="296"/>
      <c r="F63" s="297"/>
      <c r="G63" s="297"/>
      <c r="H63" s="53">
        <f t="shared" si="11"/>
        <v>0</v>
      </c>
      <c r="I63" s="251"/>
      <c r="J63" s="93">
        <f t="shared" si="12"/>
        <v>0</v>
      </c>
      <c r="K63" s="246">
        <f t="shared" si="13"/>
        <v>0</v>
      </c>
      <c r="L63" s="300">
        <f t="shared" si="17"/>
        <v>0</v>
      </c>
      <c r="M63" s="300">
        <f t="shared" si="18"/>
        <v>0</v>
      </c>
      <c r="N63" s="300">
        <f t="shared" si="19"/>
        <v>0</v>
      </c>
    </row>
    <row r="64" spans="1:14" ht="15.75" thickBot="1" x14ac:dyDescent="0.3">
      <c r="A64" s="30"/>
      <c r="B64" s="42"/>
      <c r="C64" s="38"/>
      <c r="D64" s="326"/>
      <c r="E64" s="296"/>
      <c r="F64" s="297"/>
      <c r="G64" s="297"/>
      <c r="H64" s="53">
        <f t="shared" si="11"/>
        <v>0</v>
      </c>
      <c r="I64" s="251"/>
      <c r="J64" s="93">
        <f t="shared" si="12"/>
        <v>0</v>
      </c>
      <c r="K64" s="246">
        <f t="shared" si="13"/>
        <v>0</v>
      </c>
      <c r="L64" s="300">
        <f t="shared" si="17"/>
        <v>0</v>
      </c>
      <c r="M64" s="300">
        <f t="shared" si="18"/>
        <v>0</v>
      </c>
      <c r="N64" s="300">
        <f t="shared" si="19"/>
        <v>0</v>
      </c>
    </row>
    <row r="65" spans="1:14" ht="15.75" thickBot="1" x14ac:dyDescent="0.3">
      <c r="A65" s="119"/>
      <c r="B65" s="118"/>
      <c r="C65" s="117"/>
      <c r="D65" s="323"/>
      <c r="E65" s="296"/>
      <c r="F65" s="297"/>
      <c r="G65" s="297"/>
      <c r="H65" s="53">
        <f t="shared" si="11"/>
        <v>0</v>
      </c>
      <c r="I65" s="251"/>
      <c r="J65" s="93">
        <f t="shared" si="12"/>
        <v>0</v>
      </c>
      <c r="K65" s="246">
        <f t="shared" si="13"/>
        <v>0</v>
      </c>
      <c r="L65" s="300">
        <f t="shared" si="17"/>
        <v>0</v>
      </c>
      <c r="M65" s="300">
        <f t="shared" si="18"/>
        <v>0</v>
      </c>
      <c r="N65" s="300">
        <f t="shared" si="19"/>
        <v>0</v>
      </c>
    </row>
    <row r="66" spans="1:14" ht="15.75" thickBot="1" x14ac:dyDescent="0.3">
      <c r="A66" s="119"/>
      <c r="B66" s="118"/>
      <c r="C66" s="117"/>
      <c r="D66" s="330"/>
      <c r="E66" s="296"/>
      <c r="F66" s="297"/>
      <c r="G66" s="297"/>
      <c r="H66" s="53">
        <f t="shared" si="11"/>
        <v>0</v>
      </c>
      <c r="I66" s="251"/>
      <c r="J66" s="93">
        <f t="shared" si="12"/>
        <v>0</v>
      </c>
      <c r="K66" s="246">
        <f t="shared" si="13"/>
        <v>0</v>
      </c>
      <c r="L66" s="300">
        <f t="shared" ref="L66:L67" si="20">MAX(E66:G66)</f>
        <v>0</v>
      </c>
      <c r="M66" s="300">
        <f t="shared" ref="M66:M67" si="21">SUM(E66:G66)-L66-N66</f>
        <v>0</v>
      </c>
      <c r="N66" s="300">
        <f t="shared" ref="N66:N67" si="22">MIN(E66:G66)</f>
        <v>0</v>
      </c>
    </row>
    <row r="67" spans="1:14" ht="15.75" thickBot="1" x14ac:dyDescent="0.3">
      <c r="A67" s="100"/>
      <c r="B67" s="99"/>
      <c r="C67" s="98"/>
      <c r="D67" s="328"/>
      <c r="E67" s="356"/>
      <c r="F67" s="358"/>
      <c r="G67" s="358"/>
      <c r="H67" s="53">
        <f t="shared" si="11"/>
        <v>0</v>
      </c>
      <c r="I67" s="457"/>
      <c r="J67" s="93">
        <f t="shared" si="12"/>
        <v>0</v>
      </c>
      <c r="K67" s="246">
        <f t="shared" si="13"/>
        <v>0</v>
      </c>
      <c r="L67" s="300">
        <f t="shared" si="20"/>
        <v>0</v>
      </c>
      <c r="M67" s="300">
        <f t="shared" si="21"/>
        <v>0</v>
      </c>
      <c r="N67" s="300">
        <f t="shared" si="22"/>
        <v>0</v>
      </c>
    </row>
    <row r="68" spans="1:14" x14ac:dyDescent="0.25">
      <c r="C68" s="86"/>
      <c r="E68" s="357"/>
      <c r="F68" s="357"/>
      <c r="G68" s="357"/>
      <c r="H68" s="357"/>
      <c r="I68" s="357"/>
    </row>
  </sheetData>
  <sortState ref="A6:N25">
    <sortCondition descending="1" ref="H6:H25"/>
    <sortCondition descending="1" ref="L6:L25"/>
    <sortCondition descending="1" ref="M6:M25"/>
  </sortState>
  <mergeCells count="3">
    <mergeCell ref="A1:I1"/>
    <mergeCell ref="A4:I4"/>
    <mergeCell ref="F2:I2"/>
  </mergeCells>
  <conditionalFormatting sqref="E7:G67">
    <cfRule type="cellIs" dxfId="1" priority="8" operator="equal">
      <formula>0</formula>
    </cfRule>
  </conditionalFormatting>
  <conditionalFormatting sqref="E7:G67">
    <cfRule type="cellIs" dxfId="0" priority="7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shyb</vt:lpstr>
      <vt:lpstr>tlak</vt:lpstr>
      <vt:lpstr>trojskok</vt:lpstr>
      <vt:lpstr>vznos</vt:lpstr>
      <vt:lpstr>V. listina chlapci</vt:lpstr>
      <vt:lpstr>Výsledky chlapci</vt:lpstr>
      <vt:lpstr>hod</vt:lpstr>
      <vt:lpstr>šplh</vt:lpstr>
      <vt:lpstr>trojskoky</vt:lpstr>
      <vt:lpstr>l-s</vt:lpstr>
      <vt:lpstr>V.listina dívky</vt:lpstr>
      <vt:lpstr>Výsledky dívky</vt:lpstr>
      <vt:lpstr>družstva</vt:lpstr>
      <vt:lpstr>družstva!Oblast_tisku</vt:lpstr>
      <vt:lpstr>hod!Oblast_tisku</vt:lpstr>
      <vt:lpstr>'l-s'!Oblast_tisku</vt:lpstr>
      <vt:lpstr>shyb!Oblast_tisku</vt:lpstr>
      <vt:lpstr>šplh!Oblast_tisku</vt:lpstr>
      <vt:lpstr>tlak!Oblast_tisku</vt:lpstr>
      <vt:lpstr>trojskok!Oblast_tisku</vt:lpstr>
      <vt:lpstr>trojskoky!Oblast_tisku</vt:lpstr>
      <vt:lpstr>vznos!Oblast_tisku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2019-02-09T15:51:07Z</dcterms:modified>
</cp:coreProperties>
</file>